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ThisWorkbook" defaultThemeVersion="166925"/>
  <mc:AlternateContent xmlns:mc="http://schemas.openxmlformats.org/markup-compatibility/2006">
    <mc:Choice Requires="x15">
      <x15ac:absPath xmlns:x15ac="http://schemas.microsoft.com/office/spreadsheetml/2010/11/ac" url="\\172.16.119.102\３．業務課\5.資格係\★調定係（任継関係）\"/>
    </mc:Choice>
  </mc:AlternateContent>
  <xr:revisionPtr revIDLastSave="0" documentId="13_ncr:1_{9DF9D747-EEE0-41A6-8061-827A8211DF82}" xr6:coauthVersionLast="36" xr6:coauthVersionMax="36" xr10:uidLastSave="{00000000-0000-0000-0000-000000000000}"/>
  <bookViews>
    <workbookView xWindow="960" yWindow="465" windowWidth="17700" windowHeight="11985" xr2:uid="{00000000-000D-0000-FFFF-FFFF00000000}"/>
  </bookViews>
  <sheets>
    <sheet name="ツール" sheetId="3" r:id="rId1"/>
    <sheet name="保険料額表" sheetId="8" r:id="rId2"/>
    <sheet name="健康保険及び厚生年金" sheetId="5" state="hidden" r:id="rId3"/>
    <sheet name="12ヶ月前納一覧 (2)" sheetId="4" state="hidden" r:id="rId4"/>
    <sheet name="12ヶ月前納一覧" sheetId="2" state="hidden" r:id="rId5"/>
  </sheets>
  <definedNames>
    <definedName name="_xlnm.Print_Area" localSheetId="0">ツール!$A$1:$D$36</definedName>
    <definedName name="_xlnm.Print_Area" localSheetId="1">保険料額表!$A$1:$I$57</definedName>
  </definedNames>
  <calcPr calcId="191029"/>
</workbook>
</file>

<file path=xl/calcChain.xml><?xml version="1.0" encoding="utf-8"?>
<calcChain xmlns="http://schemas.openxmlformats.org/spreadsheetml/2006/main">
  <c r="D8" i="3" l="1"/>
  <c r="H5" i="8"/>
  <c r="H8" i="8" l="1"/>
  <c r="H9" i="8"/>
  <c r="H10" i="8"/>
  <c r="H11" i="8"/>
  <c r="H12" i="8"/>
  <c r="H13" i="8"/>
  <c r="H14" i="8"/>
  <c r="H15" i="8"/>
  <c r="H16" i="8"/>
  <c r="H17" i="8"/>
  <c r="H18" i="8"/>
  <c r="H19" i="8"/>
  <c r="H20" i="8"/>
  <c r="H21" i="8"/>
  <c r="H22" i="8"/>
  <c r="H23" i="8"/>
  <c r="H24" i="8"/>
  <c r="H25" i="8"/>
  <c r="H26" i="8"/>
  <c r="H27" i="8"/>
  <c r="H28" i="8"/>
  <c r="H29" i="8"/>
  <c r="H30" i="8"/>
  <c r="H31" i="8"/>
  <c r="H32" i="8"/>
  <c r="H33" i="8"/>
  <c r="H34" i="8"/>
  <c r="H35" i="8"/>
  <c r="H36" i="8"/>
  <c r="H37" i="8"/>
  <c r="H38" i="8"/>
  <c r="H39" i="8"/>
  <c r="H40" i="8"/>
  <c r="H41" i="8"/>
  <c r="H42" i="8"/>
  <c r="H43" i="8"/>
  <c r="H44" i="8"/>
  <c r="H45" i="8"/>
  <c r="H46" i="8"/>
  <c r="H47" i="8"/>
  <c r="H48" i="8"/>
  <c r="H49" i="8"/>
  <c r="H50" i="8"/>
  <c r="H51" i="8"/>
  <c r="H52" i="8"/>
  <c r="H53" i="8"/>
  <c r="H54" i="8"/>
  <c r="H55" i="8"/>
  <c r="H7" i="8"/>
  <c r="H6" i="8"/>
  <c r="F8" i="8"/>
  <c r="F9" i="8"/>
  <c r="F10" i="8"/>
  <c r="F11" i="8"/>
  <c r="F12"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7" i="8"/>
  <c r="F6" i="8"/>
  <c r="C28" i="3"/>
  <c r="D8" i="8"/>
  <c r="D9" i="8"/>
  <c r="D10" i="8"/>
  <c r="D11" i="8"/>
  <c r="D12" i="8"/>
  <c r="D13" i="8"/>
  <c r="D14" i="8"/>
  <c r="D15" i="8"/>
  <c r="D16" i="8"/>
  <c r="D17" i="8"/>
  <c r="D18" i="8"/>
  <c r="D19" i="8"/>
  <c r="D20" i="8"/>
  <c r="D21" i="8"/>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D51" i="8"/>
  <c r="D52" i="8"/>
  <c r="D53" i="8"/>
  <c r="D54" i="8"/>
  <c r="D55" i="8"/>
  <c r="D7" i="8"/>
  <c r="D6" i="8"/>
  <c r="G11" i="5"/>
  <c r="J11" i="5"/>
  <c r="P11" i="5"/>
  <c r="N11" i="5" s="1"/>
  <c r="G13" i="5"/>
  <c r="H13" i="5"/>
  <c r="I13" i="5"/>
  <c r="J13" i="5"/>
  <c r="K13" i="5"/>
  <c r="L13" i="5"/>
  <c r="G14" i="5"/>
  <c r="H14" i="5"/>
  <c r="I14" i="5"/>
  <c r="J14" i="5"/>
  <c r="K14" i="5"/>
  <c r="L14" i="5"/>
  <c r="G15" i="5"/>
  <c r="H15" i="5"/>
  <c r="I15" i="5"/>
  <c r="J15" i="5"/>
  <c r="K15" i="5"/>
  <c r="L15" i="5"/>
  <c r="G16" i="5"/>
  <c r="H16" i="5"/>
  <c r="I16" i="5"/>
  <c r="J16" i="5"/>
  <c r="K16" i="5"/>
  <c r="L16" i="5"/>
  <c r="O16" i="5"/>
  <c r="P16" i="5"/>
  <c r="G17" i="5"/>
  <c r="H17" i="5"/>
  <c r="I17" i="5"/>
  <c r="J17" i="5"/>
  <c r="K17" i="5"/>
  <c r="L17" i="5"/>
  <c r="O17" i="5"/>
  <c r="P17" i="5"/>
  <c r="G18" i="5"/>
  <c r="H18" i="5"/>
  <c r="I18" i="5"/>
  <c r="J18" i="5"/>
  <c r="K18" i="5"/>
  <c r="L18" i="5"/>
  <c r="O18" i="5"/>
  <c r="P18" i="5"/>
  <c r="G19" i="5"/>
  <c r="H19" i="5"/>
  <c r="I19" i="5"/>
  <c r="J19" i="5"/>
  <c r="K19" i="5"/>
  <c r="L19" i="5"/>
  <c r="O19" i="5"/>
  <c r="P19" i="5"/>
  <c r="G20" i="5"/>
  <c r="H20" i="5"/>
  <c r="I20" i="5"/>
  <c r="J20" i="5"/>
  <c r="K20" i="5"/>
  <c r="L20" i="5"/>
  <c r="O20" i="5"/>
  <c r="P20" i="5"/>
  <c r="G21" i="5"/>
  <c r="H21" i="5"/>
  <c r="I21" i="5"/>
  <c r="J21" i="5"/>
  <c r="K21" i="5"/>
  <c r="L21" i="5"/>
  <c r="O21" i="5"/>
  <c r="P21" i="5"/>
  <c r="G22" i="5"/>
  <c r="H22" i="5"/>
  <c r="I22" i="5"/>
  <c r="J22" i="5"/>
  <c r="K22" i="5"/>
  <c r="L22" i="5"/>
  <c r="O22" i="5"/>
  <c r="P22" i="5"/>
  <c r="G23" i="5"/>
  <c r="H23" i="5"/>
  <c r="I23" i="5"/>
  <c r="J23" i="5"/>
  <c r="K23" i="5"/>
  <c r="L23" i="5"/>
  <c r="O23" i="5"/>
  <c r="P23" i="5"/>
  <c r="G24" i="5"/>
  <c r="H24" i="5"/>
  <c r="I24" i="5"/>
  <c r="J24" i="5"/>
  <c r="K24" i="5"/>
  <c r="L24" i="5"/>
  <c r="O24" i="5"/>
  <c r="P24" i="5"/>
  <c r="G25" i="5"/>
  <c r="H25" i="5"/>
  <c r="I25" i="5"/>
  <c r="J25" i="5"/>
  <c r="K25" i="5"/>
  <c r="L25" i="5"/>
  <c r="O25" i="5"/>
  <c r="P25" i="5"/>
  <c r="G26" i="5"/>
  <c r="H26" i="5"/>
  <c r="I26" i="5"/>
  <c r="J26" i="5"/>
  <c r="K26" i="5"/>
  <c r="L26" i="5"/>
  <c r="O26" i="5"/>
  <c r="P26" i="5"/>
  <c r="G27" i="5"/>
  <c r="H27" i="5"/>
  <c r="I27" i="5"/>
  <c r="J27" i="5"/>
  <c r="K27" i="5"/>
  <c r="L27" i="5"/>
  <c r="O27" i="5"/>
  <c r="P27" i="5"/>
  <c r="G28" i="5"/>
  <c r="H28" i="5"/>
  <c r="I28" i="5"/>
  <c r="J28" i="5"/>
  <c r="K28" i="5"/>
  <c r="L28" i="5"/>
  <c r="O28" i="5"/>
  <c r="P28" i="5"/>
  <c r="G29" i="5"/>
  <c r="H29" i="5"/>
  <c r="I29" i="5"/>
  <c r="J29" i="5"/>
  <c r="K29" i="5"/>
  <c r="L29" i="5"/>
  <c r="O29" i="5"/>
  <c r="P29" i="5"/>
  <c r="G30" i="5"/>
  <c r="H30" i="5"/>
  <c r="I30" i="5"/>
  <c r="J30" i="5"/>
  <c r="K30" i="5"/>
  <c r="L30" i="5"/>
  <c r="O30" i="5"/>
  <c r="P30" i="5"/>
  <c r="G31" i="5"/>
  <c r="H31" i="5"/>
  <c r="I31" i="5"/>
  <c r="J31" i="5"/>
  <c r="K31" i="5"/>
  <c r="L31" i="5"/>
  <c r="O31" i="5"/>
  <c r="P31" i="5"/>
  <c r="G32" i="5"/>
  <c r="H32" i="5"/>
  <c r="I32" i="5"/>
  <c r="J32" i="5"/>
  <c r="K32" i="5"/>
  <c r="L32" i="5"/>
  <c r="O32" i="5"/>
  <c r="P32" i="5"/>
  <c r="G33" i="5"/>
  <c r="H33" i="5"/>
  <c r="I33" i="5"/>
  <c r="J33" i="5"/>
  <c r="K33" i="5"/>
  <c r="L33" i="5"/>
  <c r="O33" i="5"/>
  <c r="P33" i="5"/>
  <c r="G34" i="5"/>
  <c r="H34" i="5"/>
  <c r="I34" i="5"/>
  <c r="J34" i="5"/>
  <c r="K34" i="5"/>
  <c r="L34" i="5"/>
  <c r="O34" i="5"/>
  <c r="P34" i="5"/>
  <c r="G35" i="5"/>
  <c r="H35" i="5"/>
  <c r="I35" i="5"/>
  <c r="J35" i="5"/>
  <c r="K35" i="5"/>
  <c r="L35" i="5"/>
  <c r="O35" i="5"/>
  <c r="P35" i="5"/>
  <c r="G36" i="5"/>
  <c r="H36" i="5"/>
  <c r="I36" i="5"/>
  <c r="J36" i="5"/>
  <c r="K36" i="5"/>
  <c r="L36" i="5"/>
  <c r="O36" i="5"/>
  <c r="P36" i="5"/>
  <c r="G37" i="5"/>
  <c r="H37" i="5"/>
  <c r="I37" i="5"/>
  <c r="J37" i="5"/>
  <c r="K37" i="5"/>
  <c r="L37" i="5"/>
  <c r="O37" i="5"/>
  <c r="P37" i="5"/>
  <c r="G38" i="5"/>
  <c r="H38" i="5"/>
  <c r="I38" i="5"/>
  <c r="J38" i="5"/>
  <c r="K38" i="5"/>
  <c r="L38" i="5"/>
  <c r="O38" i="5"/>
  <c r="P38" i="5"/>
  <c r="G39" i="5"/>
  <c r="H39" i="5"/>
  <c r="I39" i="5"/>
  <c r="J39" i="5"/>
  <c r="K39" i="5"/>
  <c r="L39" i="5"/>
  <c r="O39" i="5"/>
  <c r="P39" i="5"/>
  <c r="G40" i="5"/>
  <c r="H40" i="5"/>
  <c r="I40" i="5"/>
  <c r="J40" i="5"/>
  <c r="K40" i="5"/>
  <c r="L40" i="5"/>
  <c r="O40" i="5"/>
  <c r="P40" i="5"/>
  <c r="G41" i="5"/>
  <c r="H41" i="5"/>
  <c r="I41" i="5"/>
  <c r="J41" i="5"/>
  <c r="K41" i="5"/>
  <c r="L41" i="5"/>
  <c r="O41" i="5"/>
  <c r="P41" i="5"/>
  <c r="G42" i="5"/>
  <c r="H42" i="5"/>
  <c r="I42" i="5"/>
  <c r="J42" i="5"/>
  <c r="K42" i="5"/>
  <c r="L42" i="5"/>
  <c r="O42" i="5"/>
  <c r="P42" i="5"/>
  <c r="G43" i="5"/>
  <c r="H43" i="5"/>
  <c r="I43" i="5"/>
  <c r="J43" i="5"/>
  <c r="K43" i="5"/>
  <c r="L43" i="5"/>
  <c r="O43" i="5"/>
  <c r="P43" i="5"/>
  <c r="G44" i="5"/>
  <c r="H44" i="5"/>
  <c r="I44" i="5"/>
  <c r="J44" i="5"/>
  <c r="K44" i="5"/>
  <c r="L44" i="5"/>
  <c r="O44" i="5"/>
  <c r="P44" i="5"/>
  <c r="G45" i="5"/>
  <c r="H45" i="5"/>
  <c r="I45" i="5"/>
  <c r="J45" i="5"/>
  <c r="K45" i="5"/>
  <c r="L45" i="5"/>
  <c r="O45" i="5"/>
  <c r="P45" i="5"/>
  <c r="G46" i="5"/>
  <c r="H46" i="5"/>
  <c r="I46" i="5"/>
  <c r="J46" i="5"/>
  <c r="K46" i="5"/>
  <c r="L46" i="5"/>
  <c r="O46" i="5"/>
  <c r="P46" i="5"/>
  <c r="G47" i="5"/>
  <c r="H47" i="5"/>
  <c r="I47" i="5"/>
  <c r="J47" i="5"/>
  <c r="K47" i="5"/>
  <c r="L47" i="5"/>
  <c r="O47" i="5"/>
  <c r="P47" i="5"/>
  <c r="G48" i="5"/>
  <c r="H48" i="5"/>
  <c r="I48" i="5"/>
  <c r="J48" i="5"/>
  <c r="K48" i="5"/>
  <c r="L48" i="5"/>
  <c r="G49" i="5"/>
  <c r="H49" i="5"/>
  <c r="I49" i="5"/>
  <c r="J49" i="5"/>
  <c r="K49" i="5"/>
  <c r="L49" i="5"/>
  <c r="G50" i="5"/>
  <c r="H50" i="5"/>
  <c r="I50" i="5"/>
  <c r="J50" i="5"/>
  <c r="K50" i="5"/>
  <c r="L50" i="5"/>
  <c r="G51" i="5"/>
  <c r="H51" i="5"/>
  <c r="I51" i="5"/>
  <c r="J51" i="5"/>
  <c r="K51" i="5"/>
  <c r="L51" i="5"/>
  <c r="G52" i="5"/>
  <c r="H52" i="5"/>
  <c r="I52" i="5"/>
  <c r="J52" i="5"/>
  <c r="K52" i="5"/>
  <c r="L52" i="5"/>
  <c r="G53" i="5"/>
  <c r="H53" i="5"/>
  <c r="I53" i="5"/>
  <c r="J53" i="5"/>
  <c r="K53" i="5"/>
  <c r="L53" i="5"/>
  <c r="G54" i="5"/>
  <c r="H54" i="5"/>
  <c r="I54" i="5"/>
  <c r="J54" i="5"/>
  <c r="K54" i="5"/>
  <c r="L54" i="5"/>
  <c r="G55" i="5"/>
  <c r="H55" i="5"/>
  <c r="I55" i="5"/>
  <c r="J55" i="5"/>
  <c r="K55" i="5"/>
  <c r="L55" i="5"/>
  <c r="G56" i="5"/>
  <c r="H56" i="5"/>
  <c r="I56" i="5"/>
  <c r="J56" i="5"/>
  <c r="K56" i="5"/>
  <c r="L56" i="5"/>
  <c r="G57" i="5"/>
  <c r="H57" i="5"/>
  <c r="I57" i="5"/>
  <c r="J57" i="5"/>
  <c r="K57" i="5"/>
  <c r="L57" i="5"/>
  <c r="G58" i="5"/>
  <c r="H58" i="5"/>
  <c r="I58" i="5"/>
  <c r="J58" i="5"/>
  <c r="K58" i="5"/>
  <c r="L58" i="5"/>
  <c r="G59" i="5"/>
  <c r="H59" i="5"/>
  <c r="I59" i="5"/>
  <c r="J59" i="5"/>
  <c r="K59" i="5"/>
  <c r="L59" i="5"/>
  <c r="G60" i="5"/>
  <c r="H60" i="5"/>
  <c r="I60" i="5"/>
  <c r="J60" i="5"/>
  <c r="K60" i="5"/>
  <c r="L60" i="5"/>
  <c r="G61" i="5"/>
  <c r="H61" i="5"/>
  <c r="I61" i="5"/>
  <c r="J61" i="5"/>
  <c r="K61" i="5"/>
  <c r="L61" i="5"/>
  <c r="G62" i="5"/>
  <c r="H62" i="5"/>
  <c r="I62" i="5"/>
  <c r="J62" i="5"/>
  <c r="K62" i="5"/>
  <c r="L62" i="5"/>
  <c r="AN43" i="5"/>
  <c r="AN42" i="5"/>
  <c r="AN41" i="5"/>
  <c r="AN40" i="5"/>
  <c r="AN39" i="5"/>
  <c r="AN38" i="5"/>
  <c r="AN37" i="5"/>
  <c r="AN36" i="5"/>
  <c r="AN35" i="5"/>
  <c r="AN34" i="5"/>
  <c r="AN33" i="5"/>
  <c r="AN32" i="5"/>
  <c r="AN31" i="5"/>
  <c r="AN30" i="5"/>
  <c r="AN29" i="5"/>
  <c r="AN28" i="5"/>
  <c r="AN27" i="5"/>
  <c r="AN26" i="5"/>
  <c r="AN25" i="5"/>
  <c r="AN24" i="5"/>
  <c r="AN23" i="5"/>
  <c r="AN22" i="5"/>
  <c r="AN21" i="5"/>
  <c r="AN20" i="5"/>
  <c r="AN19" i="5"/>
  <c r="AN18" i="5"/>
  <c r="AN17" i="5"/>
  <c r="AN16" i="5"/>
  <c r="AN15" i="5"/>
  <c r="AN14" i="5"/>
  <c r="AN13" i="5"/>
  <c r="AN12" i="5"/>
  <c r="AN11" i="5"/>
  <c r="AN10" i="5"/>
  <c r="AN9" i="5"/>
  <c r="AN8" i="5"/>
  <c r="AN7" i="5"/>
  <c r="AN6" i="5"/>
  <c r="AN5" i="5"/>
  <c r="AN4" i="5"/>
  <c r="AN3" i="5"/>
  <c r="AN2" i="5"/>
  <c r="AN1" i="5"/>
  <c r="N37" i="5" l="1"/>
  <c r="N45" i="5"/>
  <c r="N17" i="5"/>
  <c r="N21" i="5"/>
  <c r="N25" i="5"/>
  <c r="N29" i="5"/>
  <c r="N33" i="5"/>
  <c r="N41" i="5"/>
  <c r="N43" i="5"/>
  <c r="N46" i="5"/>
  <c r="N16" i="5"/>
  <c r="N20" i="5"/>
  <c r="N24" i="5"/>
  <c r="N28" i="5"/>
  <c r="N32" i="5"/>
  <c r="N36" i="5"/>
  <c r="N40" i="5"/>
  <c r="N44" i="5"/>
  <c r="N42" i="5"/>
  <c r="N47" i="5"/>
  <c r="N19" i="5"/>
  <c r="N23" i="5"/>
  <c r="N27" i="5"/>
  <c r="N31" i="5"/>
  <c r="N35" i="5"/>
  <c r="N39" i="5"/>
  <c r="N18" i="5"/>
  <c r="N22" i="5"/>
  <c r="N26" i="5"/>
  <c r="N30" i="5"/>
  <c r="N34" i="5"/>
  <c r="N38" i="5"/>
  <c r="C13" i="3" l="1"/>
  <c r="U3" i="4" l="1"/>
  <c r="U4" i="4"/>
  <c r="U5" i="4"/>
  <c r="U6" i="4"/>
  <c r="U7" i="4"/>
  <c r="U8" i="4"/>
  <c r="U9" i="4"/>
  <c r="U10" i="4"/>
  <c r="U11" i="4"/>
  <c r="U12" i="4"/>
  <c r="U13" i="4"/>
  <c r="U14" i="4"/>
  <c r="U15" i="4"/>
  <c r="U16" i="4"/>
  <c r="U17" i="4"/>
  <c r="U18" i="4"/>
  <c r="U19" i="4"/>
  <c r="U20" i="4"/>
  <c r="U21" i="4"/>
  <c r="U22" i="4"/>
  <c r="U23" i="4"/>
  <c r="U24" i="4"/>
  <c r="U25" i="4"/>
  <c r="U26" i="4"/>
  <c r="U27" i="4"/>
  <c r="U28" i="4"/>
  <c r="U29" i="4"/>
  <c r="U30" i="4"/>
  <c r="U31" i="4"/>
  <c r="U32" i="4"/>
  <c r="U33" i="4"/>
  <c r="U34" i="4"/>
  <c r="U35" i="4"/>
  <c r="U36" i="4"/>
  <c r="U37" i="4"/>
  <c r="U38" i="4"/>
  <c r="U39" i="4"/>
  <c r="U40" i="4"/>
  <c r="U41" i="4"/>
  <c r="U42" i="4"/>
  <c r="U43" i="4"/>
  <c r="U44" i="4"/>
  <c r="U45" i="4"/>
  <c r="U46" i="4"/>
  <c r="U47" i="4"/>
  <c r="U48" i="4"/>
  <c r="U49" i="4"/>
  <c r="U50" i="4"/>
  <c r="U51" i="4"/>
  <c r="U2" i="4"/>
  <c r="C12" i="3" l="1"/>
  <c r="D5" i="3" l="1"/>
  <c r="A24" i="3" s="1"/>
  <c r="Y3" i="4"/>
  <c r="Y4" i="4"/>
  <c r="Y5" i="4"/>
  <c r="Y6" i="4"/>
  <c r="Y7" i="4"/>
  <c r="Y8" i="4"/>
  <c r="Y9" i="4"/>
  <c r="Y10" i="4"/>
  <c r="Y11" i="4"/>
  <c r="Y12" i="4"/>
  <c r="Y13" i="4"/>
  <c r="Y14" i="4"/>
  <c r="Y15" i="4"/>
  <c r="Y16" i="4"/>
  <c r="Y17" i="4"/>
  <c r="Y18" i="4"/>
  <c r="Y19" i="4"/>
  <c r="Y20" i="4"/>
  <c r="Y21" i="4"/>
  <c r="Y22" i="4"/>
  <c r="Y23" i="4"/>
  <c r="Y24" i="4"/>
  <c r="Y25" i="4"/>
  <c r="Y26" i="4"/>
  <c r="Y27" i="4"/>
  <c r="Y28" i="4"/>
  <c r="Y29" i="4"/>
  <c r="Y30" i="4"/>
  <c r="Y31" i="4"/>
  <c r="Y32" i="4"/>
  <c r="Y33" i="4"/>
  <c r="Y34" i="4"/>
  <c r="Y35" i="4"/>
  <c r="Y36" i="4"/>
  <c r="Y37" i="4"/>
  <c r="Y38" i="4"/>
  <c r="Y39" i="4"/>
  <c r="Y40" i="4"/>
  <c r="Y41" i="4"/>
  <c r="Y42" i="4"/>
  <c r="Y43" i="4"/>
  <c r="Y44" i="4"/>
  <c r="Y45" i="4"/>
  <c r="Y46" i="4"/>
  <c r="Y47" i="4"/>
  <c r="Y48" i="4"/>
  <c r="Y49" i="4"/>
  <c r="Y50" i="4"/>
  <c r="Y51" i="4"/>
  <c r="Y2" i="4"/>
  <c r="W51" i="4"/>
  <c r="V51" i="4"/>
  <c r="W50" i="4"/>
  <c r="V50" i="4"/>
  <c r="W49" i="4"/>
  <c r="V49" i="4"/>
  <c r="W48" i="4"/>
  <c r="V48" i="4"/>
  <c r="W47" i="4"/>
  <c r="V47" i="4"/>
  <c r="W46" i="4"/>
  <c r="V46" i="4"/>
  <c r="W45" i="4"/>
  <c r="V45" i="4"/>
  <c r="W44" i="4"/>
  <c r="V44" i="4"/>
  <c r="W43" i="4"/>
  <c r="V43" i="4"/>
  <c r="W42" i="4"/>
  <c r="V42" i="4"/>
  <c r="W41" i="4"/>
  <c r="V41" i="4"/>
  <c r="W40" i="4"/>
  <c r="V40" i="4"/>
  <c r="W39" i="4"/>
  <c r="V39" i="4"/>
  <c r="W38" i="4"/>
  <c r="V38" i="4"/>
  <c r="W37" i="4"/>
  <c r="V37" i="4"/>
  <c r="W36" i="4"/>
  <c r="V36" i="4"/>
  <c r="W35" i="4"/>
  <c r="V35" i="4"/>
  <c r="W34" i="4"/>
  <c r="V34" i="4"/>
  <c r="W33" i="4"/>
  <c r="V33" i="4"/>
  <c r="W32" i="4"/>
  <c r="V32" i="4"/>
  <c r="W31" i="4"/>
  <c r="V31" i="4"/>
  <c r="W30" i="4"/>
  <c r="V30" i="4"/>
  <c r="W29" i="4"/>
  <c r="V29" i="4"/>
  <c r="W28" i="4"/>
  <c r="V28" i="4"/>
  <c r="W27" i="4"/>
  <c r="V27" i="4"/>
  <c r="W26" i="4"/>
  <c r="V26" i="4"/>
  <c r="W25" i="4"/>
  <c r="V25" i="4"/>
  <c r="W24" i="4"/>
  <c r="V24" i="4"/>
  <c r="W23" i="4"/>
  <c r="V23" i="4"/>
  <c r="W22" i="4"/>
  <c r="V22" i="4"/>
  <c r="W21" i="4"/>
  <c r="V21" i="4"/>
  <c r="W20" i="4"/>
  <c r="V20" i="4"/>
  <c r="W19" i="4"/>
  <c r="V19" i="4"/>
  <c r="W18" i="4"/>
  <c r="V18" i="4"/>
  <c r="W17" i="4"/>
  <c r="V17" i="4"/>
  <c r="W16" i="4"/>
  <c r="V16" i="4"/>
  <c r="W15" i="4"/>
  <c r="V15" i="4"/>
  <c r="W14" i="4"/>
  <c r="V14" i="4"/>
  <c r="W13" i="4"/>
  <c r="V13" i="4"/>
  <c r="W12" i="4"/>
  <c r="V12" i="4"/>
  <c r="W11" i="4"/>
  <c r="V11" i="4"/>
  <c r="W10" i="4"/>
  <c r="V10" i="4"/>
  <c r="W9" i="4"/>
  <c r="V9" i="4"/>
  <c r="W8" i="4"/>
  <c r="V8" i="4"/>
  <c r="W7" i="4"/>
  <c r="V7" i="4"/>
  <c r="W6" i="4"/>
  <c r="V6" i="4"/>
  <c r="W5" i="4"/>
  <c r="V5" i="4"/>
  <c r="W4" i="4"/>
  <c r="V4" i="4"/>
  <c r="W3" i="4"/>
  <c r="V3" i="4"/>
  <c r="W2" i="4"/>
  <c r="V2" i="4"/>
  <c r="B247" i="4"/>
  <c r="R249" i="4" s="1"/>
  <c r="R248" i="4"/>
  <c r="B242" i="4"/>
  <c r="R243" i="4" s="1"/>
  <c r="B237" i="4"/>
  <c r="R239" i="4" s="1"/>
  <c r="B232" i="4"/>
  <c r="R236" i="4" s="1"/>
  <c r="B227" i="4"/>
  <c r="R228" i="4" s="1"/>
  <c r="B222" i="4"/>
  <c r="R225" i="4" s="1"/>
  <c r="B217" i="4"/>
  <c r="R218" i="4" s="1"/>
  <c r="B212" i="4"/>
  <c r="R212" i="4" s="1"/>
  <c r="B207" i="4"/>
  <c r="B208" i="4" s="1"/>
  <c r="B209" i="4" s="1"/>
  <c r="B210" i="4" s="1"/>
  <c r="B211" i="4" s="1"/>
  <c r="B202" i="4"/>
  <c r="R206" i="4" s="1"/>
  <c r="B197" i="4"/>
  <c r="R201" i="4" s="1"/>
  <c r="B192" i="4"/>
  <c r="R192" i="4" s="1"/>
  <c r="B187" i="4"/>
  <c r="R188" i="4" s="1"/>
  <c r="B182" i="4"/>
  <c r="R182" i="4" s="1"/>
  <c r="B177" i="4"/>
  <c r="R178" i="4" s="1"/>
  <c r="B172" i="4"/>
  <c r="B173" i="4" s="1"/>
  <c r="B174" i="4" s="1"/>
  <c r="B175" i="4" s="1"/>
  <c r="B176" i="4" s="1"/>
  <c r="B167" i="4"/>
  <c r="R170" i="4" s="1"/>
  <c r="B162" i="4"/>
  <c r="R165" i="4" s="1"/>
  <c r="B157" i="4"/>
  <c r="B158" i="4" s="1"/>
  <c r="B159" i="4" s="1"/>
  <c r="B160" i="4" s="1"/>
  <c r="B161" i="4" s="1"/>
  <c r="B152" i="4"/>
  <c r="R152" i="4" s="1"/>
  <c r="B147" i="4"/>
  <c r="B148" i="4" s="1"/>
  <c r="B149" i="4" s="1"/>
  <c r="B150" i="4" s="1"/>
  <c r="B151" i="4" s="1"/>
  <c r="B142" i="4"/>
  <c r="R146" i="4" s="1"/>
  <c r="B137" i="4"/>
  <c r="R140" i="4" s="1"/>
  <c r="B132" i="4"/>
  <c r="R132" i="4" s="1"/>
  <c r="B127" i="4"/>
  <c r="R129" i="4" s="1"/>
  <c r="B122" i="4"/>
  <c r="R123" i="4" s="1"/>
  <c r="B117" i="4"/>
  <c r="R118" i="4" s="1"/>
  <c r="B112" i="4"/>
  <c r="R116" i="4" s="1"/>
  <c r="B107" i="4"/>
  <c r="R108" i="4" s="1"/>
  <c r="B102" i="4"/>
  <c r="R104" i="4" s="1"/>
  <c r="B97" i="4"/>
  <c r="B98" i="4" s="1"/>
  <c r="B99" i="4" s="1"/>
  <c r="B100" i="4" s="1"/>
  <c r="B101" i="4" s="1"/>
  <c r="B92" i="4"/>
  <c r="R93" i="4" s="1"/>
  <c r="R92" i="4"/>
  <c r="B87" i="4"/>
  <c r="B88" i="4" s="1"/>
  <c r="B89" i="4" s="1"/>
  <c r="B90" i="4" s="1"/>
  <c r="B91" i="4" s="1"/>
  <c r="B82" i="4"/>
  <c r="R82" i="4" s="1"/>
  <c r="B77" i="4"/>
  <c r="R80" i="4" s="1"/>
  <c r="B72" i="4"/>
  <c r="R72" i="4" s="1"/>
  <c r="B67" i="4"/>
  <c r="R68" i="4" s="1"/>
  <c r="B62" i="4"/>
  <c r="R64" i="4" s="1"/>
  <c r="B57" i="4"/>
  <c r="B58" i="4" s="1"/>
  <c r="B59" i="4" s="1"/>
  <c r="B60" i="4" s="1"/>
  <c r="B61" i="4" s="1"/>
  <c r="B52" i="4"/>
  <c r="R56" i="4" s="1"/>
  <c r="B47" i="4"/>
  <c r="B48" i="4" s="1"/>
  <c r="B49" i="4" s="1"/>
  <c r="B50" i="4" s="1"/>
  <c r="B51" i="4" s="1"/>
  <c r="B42" i="4"/>
  <c r="R44" i="4" s="1"/>
  <c r="B37" i="4"/>
  <c r="B38" i="4" s="1"/>
  <c r="B39" i="4" s="1"/>
  <c r="B40" i="4" s="1"/>
  <c r="B41" i="4" s="1"/>
  <c r="B32" i="4"/>
  <c r="R32" i="4" s="1"/>
  <c r="B27" i="4"/>
  <c r="R29" i="4" s="1"/>
  <c r="B22" i="4"/>
  <c r="R22" i="4" s="1"/>
  <c r="B17" i="4"/>
  <c r="R20" i="4" s="1"/>
  <c r="B12" i="4"/>
  <c r="R14" i="4" s="1"/>
  <c r="B7" i="4"/>
  <c r="R9" i="4" s="1"/>
  <c r="B2" i="4"/>
  <c r="B3" i="4" s="1"/>
  <c r="B4" i="4" s="1"/>
  <c r="B5" i="4" s="1"/>
  <c r="B6" i="4" s="1"/>
  <c r="P250" i="4"/>
  <c r="O250" i="4"/>
  <c r="N250" i="4"/>
  <c r="M250" i="4"/>
  <c r="L250" i="4"/>
  <c r="K250" i="4"/>
  <c r="J250" i="4"/>
  <c r="I250" i="4"/>
  <c r="H250" i="4"/>
  <c r="G250" i="4"/>
  <c r="F250" i="4"/>
  <c r="E250" i="4"/>
  <c r="D250" i="4"/>
  <c r="L249" i="4"/>
  <c r="P248" i="4"/>
  <c r="O248" i="4"/>
  <c r="N248" i="4"/>
  <c r="M248" i="4"/>
  <c r="L248" i="4"/>
  <c r="K248" i="4"/>
  <c r="J248" i="4"/>
  <c r="I248" i="4"/>
  <c r="H248" i="4"/>
  <c r="G248" i="4"/>
  <c r="F248" i="4"/>
  <c r="E248" i="4"/>
  <c r="D248" i="4"/>
  <c r="P247" i="4"/>
  <c r="O247" i="4"/>
  <c r="N247" i="4"/>
  <c r="M247" i="4"/>
  <c r="L247" i="4"/>
  <c r="K247" i="4"/>
  <c r="J247" i="4"/>
  <c r="I247" i="4"/>
  <c r="H247" i="4"/>
  <c r="G247" i="4"/>
  <c r="F247" i="4"/>
  <c r="E247" i="4"/>
  <c r="D247" i="4"/>
  <c r="P245" i="4"/>
  <c r="O245" i="4"/>
  <c r="N245" i="4"/>
  <c r="M245" i="4"/>
  <c r="L245" i="4"/>
  <c r="K245" i="4"/>
  <c r="J245" i="4"/>
  <c r="I245" i="4"/>
  <c r="H245" i="4"/>
  <c r="G245" i="4"/>
  <c r="F245" i="4"/>
  <c r="E245" i="4"/>
  <c r="D245" i="4"/>
  <c r="I244" i="4"/>
  <c r="H244" i="4"/>
  <c r="E244" i="4"/>
  <c r="P243" i="4"/>
  <c r="O243" i="4"/>
  <c r="N243" i="4"/>
  <c r="M243" i="4"/>
  <c r="L243" i="4"/>
  <c r="K243" i="4"/>
  <c r="J243" i="4"/>
  <c r="I243" i="4"/>
  <c r="H243" i="4"/>
  <c r="G243" i="4"/>
  <c r="F243" i="4"/>
  <c r="E243" i="4"/>
  <c r="D243" i="4"/>
  <c r="P242" i="4"/>
  <c r="O242" i="4"/>
  <c r="N242" i="4"/>
  <c r="M242" i="4"/>
  <c r="L242" i="4"/>
  <c r="K242" i="4"/>
  <c r="J242" i="4"/>
  <c r="I242" i="4"/>
  <c r="H242" i="4"/>
  <c r="G242" i="4"/>
  <c r="F242" i="4"/>
  <c r="E242" i="4"/>
  <c r="D242" i="4"/>
  <c r="P240" i="4"/>
  <c r="O240" i="4"/>
  <c r="N240" i="4"/>
  <c r="M240" i="4"/>
  <c r="L240" i="4"/>
  <c r="K240" i="4"/>
  <c r="J240" i="4"/>
  <c r="I240" i="4"/>
  <c r="H240" i="4"/>
  <c r="G240" i="4"/>
  <c r="F240" i="4"/>
  <c r="E240" i="4"/>
  <c r="D240" i="4"/>
  <c r="J239" i="4"/>
  <c r="I239" i="4"/>
  <c r="P238" i="4"/>
  <c r="O238" i="4"/>
  <c r="N238" i="4"/>
  <c r="M238" i="4"/>
  <c r="L238" i="4"/>
  <c r="K238" i="4"/>
  <c r="J238" i="4"/>
  <c r="I238" i="4"/>
  <c r="H238" i="4"/>
  <c r="G238" i="4"/>
  <c r="F238" i="4"/>
  <c r="E238" i="4"/>
  <c r="D238" i="4"/>
  <c r="P237" i="4"/>
  <c r="O237" i="4"/>
  <c r="N237" i="4"/>
  <c r="M237" i="4"/>
  <c r="L237" i="4"/>
  <c r="K237" i="4"/>
  <c r="J237" i="4"/>
  <c r="I237" i="4"/>
  <c r="H237" i="4"/>
  <c r="G237" i="4"/>
  <c r="F237" i="4"/>
  <c r="E237" i="4"/>
  <c r="D237" i="4"/>
  <c r="P235" i="4"/>
  <c r="O235" i="4"/>
  <c r="N235" i="4"/>
  <c r="M235" i="4"/>
  <c r="L235" i="4"/>
  <c r="K235" i="4"/>
  <c r="J235" i="4"/>
  <c r="I235" i="4"/>
  <c r="H235" i="4"/>
  <c r="G235" i="4"/>
  <c r="F235" i="4"/>
  <c r="E235" i="4"/>
  <c r="D235" i="4"/>
  <c r="P233" i="4"/>
  <c r="O233" i="4"/>
  <c r="N233" i="4"/>
  <c r="M233" i="4"/>
  <c r="L233" i="4"/>
  <c r="K233" i="4"/>
  <c r="J233" i="4"/>
  <c r="I233" i="4"/>
  <c r="H233" i="4"/>
  <c r="G233" i="4"/>
  <c r="F233" i="4"/>
  <c r="E233" i="4"/>
  <c r="D233" i="4"/>
  <c r="P232" i="4"/>
  <c r="O232" i="4"/>
  <c r="N232" i="4"/>
  <c r="M232" i="4"/>
  <c r="L232" i="4"/>
  <c r="K232" i="4"/>
  <c r="J232" i="4"/>
  <c r="I232" i="4"/>
  <c r="H232" i="4"/>
  <c r="G232" i="4"/>
  <c r="F232" i="4"/>
  <c r="E232" i="4"/>
  <c r="D232" i="4"/>
  <c r="P230" i="4"/>
  <c r="O230" i="4"/>
  <c r="N230" i="4"/>
  <c r="M230" i="4"/>
  <c r="L230" i="4"/>
  <c r="K230" i="4"/>
  <c r="J230" i="4"/>
  <c r="I230" i="4"/>
  <c r="H230" i="4"/>
  <c r="G230" i="4"/>
  <c r="F230" i="4"/>
  <c r="E230" i="4"/>
  <c r="D230" i="4"/>
  <c r="G229" i="4"/>
  <c r="P228" i="4"/>
  <c r="O228" i="4"/>
  <c r="N228" i="4"/>
  <c r="M228" i="4"/>
  <c r="L228" i="4"/>
  <c r="K228" i="4"/>
  <c r="J228" i="4"/>
  <c r="I228" i="4"/>
  <c r="H228" i="4"/>
  <c r="G228" i="4"/>
  <c r="F228" i="4"/>
  <c r="E228" i="4"/>
  <c r="D228" i="4"/>
  <c r="P227" i="4"/>
  <c r="O227" i="4"/>
  <c r="N227" i="4"/>
  <c r="M227" i="4"/>
  <c r="L227" i="4"/>
  <c r="K227" i="4"/>
  <c r="J227" i="4"/>
  <c r="I227" i="4"/>
  <c r="H227" i="4"/>
  <c r="G227" i="4"/>
  <c r="F227" i="4"/>
  <c r="E227" i="4"/>
  <c r="D227" i="4"/>
  <c r="P225" i="4"/>
  <c r="O225" i="4"/>
  <c r="N225" i="4"/>
  <c r="M225" i="4"/>
  <c r="L225" i="4"/>
  <c r="K225" i="4"/>
  <c r="J225" i="4"/>
  <c r="I225" i="4"/>
  <c r="H225" i="4"/>
  <c r="G225" i="4"/>
  <c r="F225" i="4"/>
  <c r="E225" i="4"/>
  <c r="D225" i="4"/>
  <c r="E224" i="4"/>
  <c r="P223" i="4"/>
  <c r="O223" i="4"/>
  <c r="N223" i="4"/>
  <c r="M223" i="4"/>
  <c r="L223" i="4"/>
  <c r="K223" i="4"/>
  <c r="J223" i="4"/>
  <c r="I223" i="4"/>
  <c r="H223" i="4"/>
  <c r="G223" i="4"/>
  <c r="F223" i="4"/>
  <c r="E223" i="4"/>
  <c r="D223" i="4"/>
  <c r="P222" i="4"/>
  <c r="O222" i="4"/>
  <c r="N222" i="4"/>
  <c r="M222" i="4"/>
  <c r="L222" i="4"/>
  <c r="K222" i="4"/>
  <c r="J222" i="4"/>
  <c r="I222" i="4"/>
  <c r="H222" i="4"/>
  <c r="G222" i="4"/>
  <c r="F222" i="4"/>
  <c r="E222" i="4"/>
  <c r="D222" i="4"/>
  <c r="P220" i="4"/>
  <c r="O220" i="4"/>
  <c r="N220" i="4"/>
  <c r="M220" i="4"/>
  <c r="L220" i="4"/>
  <c r="K220" i="4"/>
  <c r="J220" i="4"/>
  <c r="I220" i="4"/>
  <c r="H220" i="4"/>
  <c r="G220" i="4"/>
  <c r="F220" i="4"/>
  <c r="E220" i="4"/>
  <c r="D220" i="4"/>
  <c r="F219" i="4"/>
  <c r="P218" i="4"/>
  <c r="O218" i="4"/>
  <c r="N218" i="4"/>
  <c r="M218" i="4"/>
  <c r="L218" i="4"/>
  <c r="K218" i="4"/>
  <c r="J218" i="4"/>
  <c r="I218" i="4"/>
  <c r="H218" i="4"/>
  <c r="G218" i="4"/>
  <c r="F218" i="4"/>
  <c r="E218" i="4"/>
  <c r="D218" i="4"/>
  <c r="P217" i="4"/>
  <c r="O217" i="4"/>
  <c r="N217" i="4"/>
  <c r="M217" i="4"/>
  <c r="L217" i="4"/>
  <c r="K217" i="4"/>
  <c r="J217" i="4"/>
  <c r="I217" i="4"/>
  <c r="H217" i="4"/>
  <c r="G217" i="4"/>
  <c r="F217" i="4"/>
  <c r="E217" i="4"/>
  <c r="D217" i="4"/>
  <c r="P215" i="4"/>
  <c r="O215" i="4"/>
  <c r="N215" i="4"/>
  <c r="M215" i="4"/>
  <c r="L215" i="4"/>
  <c r="K215" i="4"/>
  <c r="J215" i="4"/>
  <c r="I215" i="4"/>
  <c r="H215" i="4"/>
  <c r="G215" i="4"/>
  <c r="F215" i="4"/>
  <c r="E215" i="4"/>
  <c r="D215" i="4"/>
  <c r="J214" i="4"/>
  <c r="P213" i="4"/>
  <c r="O213" i="4"/>
  <c r="N213" i="4"/>
  <c r="M213" i="4"/>
  <c r="L213" i="4"/>
  <c r="K213" i="4"/>
  <c r="J213" i="4"/>
  <c r="I213" i="4"/>
  <c r="H213" i="4"/>
  <c r="G213" i="4"/>
  <c r="F213" i="4"/>
  <c r="E213" i="4"/>
  <c r="D213" i="4"/>
  <c r="P212" i="4"/>
  <c r="O212" i="4"/>
  <c r="N212" i="4"/>
  <c r="M212" i="4"/>
  <c r="L212" i="4"/>
  <c r="K212" i="4"/>
  <c r="J212" i="4"/>
  <c r="I212" i="4"/>
  <c r="H212" i="4"/>
  <c r="G212" i="4"/>
  <c r="F212" i="4"/>
  <c r="E212" i="4"/>
  <c r="D212" i="4"/>
  <c r="P210" i="4"/>
  <c r="O210" i="4"/>
  <c r="N210" i="4"/>
  <c r="M210" i="4"/>
  <c r="L210" i="4"/>
  <c r="K210" i="4"/>
  <c r="J210" i="4"/>
  <c r="I210" i="4"/>
  <c r="H210" i="4"/>
  <c r="G210" i="4"/>
  <c r="F210" i="4"/>
  <c r="E210" i="4"/>
  <c r="D210" i="4"/>
  <c r="D209" i="4"/>
  <c r="P208" i="4"/>
  <c r="O208" i="4"/>
  <c r="N208" i="4"/>
  <c r="M208" i="4"/>
  <c r="L208" i="4"/>
  <c r="K208" i="4"/>
  <c r="J208" i="4"/>
  <c r="I208" i="4"/>
  <c r="H208" i="4"/>
  <c r="G208" i="4"/>
  <c r="F208" i="4"/>
  <c r="E208" i="4"/>
  <c r="D208" i="4"/>
  <c r="P207" i="4"/>
  <c r="O207" i="4"/>
  <c r="N207" i="4"/>
  <c r="M207" i="4"/>
  <c r="L207" i="4"/>
  <c r="K207" i="4"/>
  <c r="J207" i="4"/>
  <c r="I207" i="4"/>
  <c r="H207" i="4"/>
  <c r="G207" i="4"/>
  <c r="F207" i="4"/>
  <c r="E207" i="4"/>
  <c r="D207" i="4"/>
  <c r="P205" i="4"/>
  <c r="O205" i="4"/>
  <c r="N205" i="4"/>
  <c r="M205" i="4"/>
  <c r="L205" i="4"/>
  <c r="K205" i="4"/>
  <c r="J205" i="4"/>
  <c r="I205" i="4"/>
  <c r="H205" i="4"/>
  <c r="G205" i="4"/>
  <c r="F205" i="4"/>
  <c r="E205" i="4"/>
  <c r="D205" i="4"/>
  <c r="P203" i="4"/>
  <c r="O203" i="4"/>
  <c r="N203" i="4"/>
  <c r="M203" i="4"/>
  <c r="L203" i="4"/>
  <c r="K203" i="4"/>
  <c r="J203" i="4"/>
  <c r="I203" i="4"/>
  <c r="H203" i="4"/>
  <c r="G203" i="4"/>
  <c r="F203" i="4"/>
  <c r="E203" i="4"/>
  <c r="D203" i="4"/>
  <c r="P202" i="4"/>
  <c r="O202" i="4"/>
  <c r="N202" i="4"/>
  <c r="M202" i="4"/>
  <c r="L202" i="4"/>
  <c r="K202" i="4"/>
  <c r="J202" i="4"/>
  <c r="I202" i="4"/>
  <c r="H202" i="4"/>
  <c r="G202" i="4"/>
  <c r="F202" i="4"/>
  <c r="E202" i="4"/>
  <c r="D202" i="4"/>
  <c r="P201" i="4"/>
  <c r="P200" i="4"/>
  <c r="O200" i="4"/>
  <c r="N200" i="4"/>
  <c r="M200" i="4"/>
  <c r="L200" i="4"/>
  <c r="K200" i="4"/>
  <c r="J200" i="4"/>
  <c r="I200" i="4"/>
  <c r="H200" i="4"/>
  <c r="G200" i="4"/>
  <c r="F200" i="4"/>
  <c r="E200" i="4"/>
  <c r="D200" i="4"/>
  <c r="P198" i="4"/>
  <c r="O198" i="4"/>
  <c r="N198" i="4"/>
  <c r="M198" i="4"/>
  <c r="L198" i="4"/>
  <c r="K198" i="4"/>
  <c r="J198" i="4"/>
  <c r="I198" i="4"/>
  <c r="H198" i="4"/>
  <c r="G198" i="4"/>
  <c r="F198" i="4"/>
  <c r="E198" i="4"/>
  <c r="D198" i="4"/>
  <c r="P197" i="4"/>
  <c r="O197" i="4"/>
  <c r="N197" i="4"/>
  <c r="M197" i="4"/>
  <c r="L197" i="4"/>
  <c r="K197" i="4"/>
  <c r="J197" i="4"/>
  <c r="I197" i="4"/>
  <c r="H197" i="4"/>
  <c r="G197" i="4"/>
  <c r="F197" i="4"/>
  <c r="E197" i="4"/>
  <c r="D197" i="4"/>
  <c r="P195" i="4"/>
  <c r="O195" i="4"/>
  <c r="N195" i="4"/>
  <c r="M195" i="4"/>
  <c r="L195" i="4"/>
  <c r="K195" i="4"/>
  <c r="J195" i="4"/>
  <c r="I195" i="4"/>
  <c r="H195" i="4"/>
  <c r="G195" i="4"/>
  <c r="F195" i="4"/>
  <c r="E195" i="4"/>
  <c r="D195" i="4"/>
  <c r="P193" i="4"/>
  <c r="O193" i="4"/>
  <c r="N193" i="4"/>
  <c r="M193" i="4"/>
  <c r="L193" i="4"/>
  <c r="K193" i="4"/>
  <c r="J193" i="4"/>
  <c r="I193" i="4"/>
  <c r="H193" i="4"/>
  <c r="G193" i="4"/>
  <c r="F193" i="4"/>
  <c r="E193" i="4"/>
  <c r="D193" i="4"/>
  <c r="P192" i="4"/>
  <c r="O192" i="4"/>
  <c r="N192" i="4"/>
  <c r="M192" i="4"/>
  <c r="L192" i="4"/>
  <c r="K192" i="4"/>
  <c r="J192" i="4"/>
  <c r="I192" i="4"/>
  <c r="H192" i="4"/>
  <c r="G192" i="4"/>
  <c r="F192" i="4"/>
  <c r="E192" i="4"/>
  <c r="D192" i="4"/>
  <c r="P190" i="4"/>
  <c r="O190" i="4"/>
  <c r="N190" i="4"/>
  <c r="M190" i="4"/>
  <c r="L190" i="4"/>
  <c r="K190" i="4"/>
  <c r="J190" i="4"/>
  <c r="I190" i="4"/>
  <c r="H190" i="4"/>
  <c r="G190" i="4"/>
  <c r="F190" i="4"/>
  <c r="E190" i="4"/>
  <c r="D190" i="4"/>
  <c r="P188" i="4"/>
  <c r="O188" i="4"/>
  <c r="N188" i="4"/>
  <c r="M188" i="4"/>
  <c r="L188" i="4"/>
  <c r="K188" i="4"/>
  <c r="J188" i="4"/>
  <c r="I188" i="4"/>
  <c r="H188" i="4"/>
  <c r="G188" i="4"/>
  <c r="F188" i="4"/>
  <c r="E188" i="4"/>
  <c r="D188" i="4"/>
  <c r="P187" i="4"/>
  <c r="O187" i="4"/>
  <c r="N187" i="4"/>
  <c r="M187" i="4"/>
  <c r="L187" i="4"/>
  <c r="K187" i="4"/>
  <c r="J187" i="4"/>
  <c r="I187" i="4"/>
  <c r="H187" i="4"/>
  <c r="G187" i="4"/>
  <c r="F187" i="4"/>
  <c r="E187" i="4"/>
  <c r="D187" i="4"/>
  <c r="P185" i="4"/>
  <c r="O185" i="4"/>
  <c r="N185" i="4"/>
  <c r="M185" i="4"/>
  <c r="L185" i="4"/>
  <c r="K185" i="4"/>
  <c r="J185" i="4"/>
  <c r="I185" i="4"/>
  <c r="H185" i="4"/>
  <c r="G185" i="4"/>
  <c r="F185" i="4"/>
  <c r="E185" i="4"/>
  <c r="D185" i="4"/>
  <c r="H184" i="4"/>
  <c r="E184" i="4"/>
  <c r="P183" i="4"/>
  <c r="O183" i="4"/>
  <c r="N183" i="4"/>
  <c r="M183" i="4"/>
  <c r="L183" i="4"/>
  <c r="K183" i="4"/>
  <c r="J183" i="4"/>
  <c r="I183" i="4"/>
  <c r="H183" i="4"/>
  <c r="G183" i="4"/>
  <c r="F183" i="4"/>
  <c r="E183" i="4"/>
  <c r="D183" i="4"/>
  <c r="P182" i="4"/>
  <c r="O182" i="4"/>
  <c r="N182" i="4"/>
  <c r="M182" i="4"/>
  <c r="L182" i="4"/>
  <c r="K182" i="4"/>
  <c r="J182" i="4"/>
  <c r="I182" i="4"/>
  <c r="H182" i="4"/>
  <c r="G182" i="4"/>
  <c r="F182" i="4"/>
  <c r="E182" i="4"/>
  <c r="D182" i="4"/>
  <c r="P180" i="4"/>
  <c r="O180" i="4"/>
  <c r="N180" i="4"/>
  <c r="M180" i="4"/>
  <c r="L180" i="4"/>
  <c r="K180" i="4"/>
  <c r="J180" i="4"/>
  <c r="I180" i="4"/>
  <c r="H180" i="4"/>
  <c r="G180" i="4"/>
  <c r="F180" i="4"/>
  <c r="E180" i="4"/>
  <c r="D180" i="4"/>
  <c r="N179" i="4"/>
  <c r="J179" i="4"/>
  <c r="P178" i="4"/>
  <c r="O178" i="4"/>
  <c r="N178" i="4"/>
  <c r="M178" i="4"/>
  <c r="L178" i="4"/>
  <c r="K178" i="4"/>
  <c r="J178" i="4"/>
  <c r="I178" i="4"/>
  <c r="H178" i="4"/>
  <c r="G178" i="4"/>
  <c r="F178" i="4"/>
  <c r="E178" i="4"/>
  <c r="D178" i="4"/>
  <c r="P177" i="4"/>
  <c r="O177" i="4"/>
  <c r="N177" i="4"/>
  <c r="M177" i="4"/>
  <c r="L177" i="4"/>
  <c r="K177" i="4"/>
  <c r="J177" i="4"/>
  <c r="I177" i="4"/>
  <c r="H177" i="4"/>
  <c r="G177" i="4"/>
  <c r="F177" i="4"/>
  <c r="E177" i="4"/>
  <c r="D177" i="4"/>
  <c r="D176" i="4"/>
  <c r="P175" i="4"/>
  <c r="O175" i="4"/>
  <c r="N175" i="4"/>
  <c r="M175" i="4"/>
  <c r="L175" i="4"/>
  <c r="K175" i="4"/>
  <c r="J175" i="4"/>
  <c r="I175" i="4"/>
  <c r="H175" i="4"/>
  <c r="G175" i="4"/>
  <c r="F175" i="4"/>
  <c r="E175" i="4"/>
  <c r="D175" i="4"/>
  <c r="O174" i="4"/>
  <c r="P173" i="4"/>
  <c r="O173" i="4"/>
  <c r="N173" i="4"/>
  <c r="M173" i="4"/>
  <c r="L173" i="4"/>
  <c r="K173" i="4"/>
  <c r="J173" i="4"/>
  <c r="I173" i="4"/>
  <c r="H173" i="4"/>
  <c r="G173" i="4"/>
  <c r="F173" i="4"/>
  <c r="E173" i="4"/>
  <c r="D173" i="4"/>
  <c r="P172" i="4"/>
  <c r="O172" i="4"/>
  <c r="N172" i="4"/>
  <c r="M172" i="4"/>
  <c r="L172" i="4"/>
  <c r="K172" i="4"/>
  <c r="J172" i="4"/>
  <c r="I172" i="4"/>
  <c r="H172" i="4"/>
  <c r="G172" i="4"/>
  <c r="F172" i="4"/>
  <c r="E172" i="4"/>
  <c r="D172" i="4"/>
  <c r="P170" i="4"/>
  <c r="O170" i="4"/>
  <c r="N170" i="4"/>
  <c r="M170" i="4"/>
  <c r="L170" i="4"/>
  <c r="K170" i="4"/>
  <c r="J170" i="4"/>
  <c r="I170" i="4"/>
  <c r="H170" i="4"/>
  <c r="G170" i="4"/>
  <c r="F170" i="4"/>
  <c r="E170" i="4"/>
  <c r="D170" i="4"/>
  <c r="P168" i="4"/>
  <c r="O168" i="4"/>
  <c r="N168" i="4"/>
  <c r="M168" i="4"/>
  <c r="L168" i="4"/>
  <c r="K168" i="4"/>
  <c r="J168" i="4"/>
  <c r="I168" i="4"/>
  <c r="H168" i="4"/>
  <c r="G168" i="4"/>
  <c r="F168" i="4"/>
  <c r="E168" i="4"/>
  <c r="D168" i="4"/>
  <c r="P167" i="4"/>
  <c r="O167" i="4"/>
  <c r="N167" i="4"/>
  <c r="M167" i="4"/>
  <c r="L167" i="4"/>
  <c r="K167" i="4"/>
  <c r="J167" i="4"/>
  <c r="I167" i="4"/>
  <c r="H167" i="4"/>
  <c r="G167" i="4"/>
  <c r="F167" i="4"/>
  <c r="E167" i="4"/>
  <c r="D167" i="4"/>
  <c r="K166" i="4"/>
  <c r="J166" i="4"/>
  <c r="P165" i="4"/>
  <c r="O165" i="4"/>
  <c r="N165" i="4"/>
  <c r="M165" i="4"/>
  <c r="L165" i="4"/>
  <c r="K165" i="4"/>
  <c r="J165" i="4"/>
  <c r="I165" i="4"/>
  <c r="H165" i="4"/>
  <c r="G165" i="4"/>
  <c r="F165" i="4"/>
  <c r="E165" i="4"/>
  <c r="D165" i="4"/>
  <c r="P163" i="4"/>
  <c r="O163" i="4"/>
  <c r="N163" i="4"/>
  <c r="M163" i="4"/>
  <c r="L163" i="4"/>
  <c r="K163" i="4"/>
  <c r="J163" i="4"/>
  <c r="I163" i="4"/>
  <c r="H163" i="4"/>
  <c r="G163" i="4"/>
  <c r="F163" i="4"/>
  <c r="E163" i="4"/>
  <c r="D163" i="4"/>
  <c r="P162" i="4"/>
  <c r="O162" i="4"/>
  <c r="N162" i="4"/>
  <c r="M162" i="4"/>
  <c r="L162" i="4"/>
  <c r="K162" i="4"/>
  <c r="J162" i="4"/>
  <c r="I162" i="4"/>
  <c r="H162" i="4"/>
  <c r="G162" i="4"/>
  <c r="F162" i="4"/>
  <c r="E162" i="4"/>
  <c r="D162" i="4"/>
  <c r="P160" i="4"/>
  <c r="O160" i="4"/>
  <c r="N160" i="4"/>
  <c r="M160" i="4"/>
  <c r="L160" i="4"/>
  <c r="K160" i="4"/>
  <c r="J160" i="4"/>
  <c r="I160" i="4"/>
  <c r="H160" i="4"/>
  <c r="G160" i="4"/>
  <c r="F160" i="4"/>
  <c r="E160" i="4"/>
  <c r="D160" i="4"/>
  <c r="P158" i="4"/>
  <c r="O158" i="4"/>
  <c r="N158" i="4"/>
  <c r="M158" i="4"/>
  <c r="L158" i="4"/>
  <c r="K158" i="4"/>
  <c r="J158" i="4"/>
  <c r="I158" i="4"/>
  <c r="H158" i="4"/>
  <c r="G158" i="4"/>
  <c r="F158" i="4"/>
  <c r="E158" i="4"/>
  <c r="D158" i="4"/>
  <c r="P157" i="4"/>
  <c r="O157" i="4"/>
  <c r="N157" i="4"/>
  <c r="M157" i="4"/>
  <c r="L157" i="4"/>
  <c r="K157" i="4"/>
  <c r="J157" i="4"/>
  <c r="I157" i="4"/>
  <c r="H157" i="4"/>
  <c r="G157" i="4"/>
  <c r="F157" i="4"/>
  <c r="E157" i="4"/>
  <c r="D157" i="4"/>
  <c r="P155" i="4"/>
  <c r="O155" i="4"/>
  <c r="N155" i="4"/>
  <c r="M155" i="4"/>
  <c r="L155" i="4"/>
  <c r="K155" i="4"/>
  <c r="J155" i="4"/>
  <c r="I155" i="4"/>
  <c r="H155" i="4"/>
  <c r="G155" i="4"/>
  <c r="F155" i="4"/>
  <c r="E155" i="4"/>
  <c r="D155" i="4"/>
  <c r="J154" i="4"/>
  <c r="G154" i="4"/>
  <c r="P153" i="4"/>
  <c r="O153" i="4"/>
  <c r="N153" i="4"/>
  <c r="M153" i="4"/>
  <c r="L153" i="4"/>
  <c r="K153" i="4"/>
  <c r="J153" i="4"/>
  <c r="I153" i="4"/>
  <c r="H153" i="4"/>
  <c r="G153" i="4"/>
  <c r="F153" i="4"/>
  <c r="E153" i="4"/>
  <c r="D153" i="4"/>
  <c r="P152" i="4"/>
  <c r="O152" i="4"/>
  <c r="N152" i="4"/>
  <c r="M152" i="4"/>
  <c r="L152" i="4"/>
  <c r="K152" i="4"/>
  <c r="J152" i="4"/>
  <c r="I152" i="4"/>
  <c r="H152" i="4"/>
  <c r="G152" i="4"/>
  <c r="F152" i="4"/>
  <c r="E152" i="4"/>
  <c r="D152" i="4"/>
  <c r="P150" i="4"/>
  <c r="O150" i="4"/>
  <c r="N150" i="4"/>
  <c r="M150" i="4"/>
  <c r="L150" i="4"/>
  <c r="K150" i="4"/>
  <c r="J150" i="4"/>
  <c r="I150" i="4"/>
  <c r="H150" i="4"/>
  <c r="G150" i="4"/>
  <c r="F150" i="4"/>
  <c r="E150" i="4"/>
  <c r="D150" i="4"/>
  <c r="P148" i="4"/>
  <c r="O148" i="4"/>
  <c r="N148" i="4"/>
  <c r="M148" i="4"/>
  <c r="L148" i="4"/>
  <c r="K148" i="4"/>
  <c r="J148" i="4"/>
  <c r="I148" i="4"/>
  <c r="H148" i="4"/>
  <c r="G148" i="4"/>
  <c r="F148" i="4"/>
  <c r="E148" i="4"/>
  <c r="D148" i="4"/>
  <c r="P147" i="4"/>
  <c r="O147" i="4"/>
  <c r="N147" i="4"/>
  <c r="M147" i="4"/>
  <c r="L147" i="4"/>
  <c r="K147" i="4"/>
  <c r="J147" i="4"/>
  <c r="I147" i="4"/>
  <c r="H147" i="4"/>
  <c r="G147" i="4"/>
  <c r="F147" i="4"/>
  <c r="E147" i="4"/>
  <c r="D147" i="4"/>
  <c r="P145" i="4"/>
  <c r="O145" i="4"/>
  <c r="N145" i="4"/>
  <c r="M145" i="4"/>
  <c r="L145" i="4"/>
  <c r="K145" i="4"/>
  <c r="J145" i="4"/>
  <c r="I145" i="4"/>
  <c r="H145" i="4"/>
  <c r="G145" i="4"/>
  <c r="F145" i="4"/>
  <c r="E145" i="4"/>
  <c r="D145" i="4"/>
  <c r="L144" i="4"/>
  <c r="I144" i="4"/>
  <c r="P143" i="4"/>
  <c r="O143" i="4"/>
  <c r="N143" i="4"/>
  <c r="M143" i="4"/>
  <c r="L143" i="4"/>
  <c r="K143" i="4"/>
  <c r="J143" i="4"/>
  <c r="I143" i="4"/>
  <c r="H143" i="4"/>
  <c r="G143" i="4"/>
  <c r="F143" i="4"/>
  <c r="E143" i="4"/>
  <c r="D143" i="4"/>
  <c r="P142" i="4"/>
  <c r="O142" i="4"/>
  <c r="N142" i="4"/>
  <c r="M142" i="4"/>
  <c r="L142" i="4"/>
  <c r="K142" i="4"/>
  <c r="J142" i="4"/>
  <c r="I142" i="4"/>
  <c r="H142" i="4"/>
  <c r="G142" i="4"/>
  <c r="F142" i="4"/>
  <c r="E142" i="4"/>
  <c r="D142" i="4"/>
  <c r="P140" i="4"/>
  <c r="O140" i="4"/>
  <c r="N140" i="4"/>
  <c r="M140" i="4"/>
  <c r="L140" i="4"/>
  <c r="K140" i="4"/>
  <c r="J140" i="4"/>
  <c r="I140" i="4"/>
  <c r="H140" i="4"/>
  <c r="G140" i="4"/>
  <c r="F140" i="4"/>
  <c r="E140" i="4"/>
  <c r="D140" i="4"/>
  <c r="P138" i="4"/>
  <c r="O138" i="4"/>
  <c r="N138" i="4"/>
  <c r="M138" i="4"/>
  <c r="L138" i="4"/>
  <c r="K138" i="4"/>
  <c r="J138" i="4"/>
  <c r="I138" i="4"/>
  <c r="H138" i="4"/>
  <c r="G138" i="4"/>
  <c r="F138" i="4"/>
  <c r="E138" i="4"/>
  <c r="D138" i="4"/>
  <c r="P137" i="4"/>
  <c r="O137" i="4"/>
  <c r="N137" i="4"/>
  <c r="M137" i="4"/>
  <c r="L137" i="4"/>
  <c r="K137" i="4"/>
  <c r="J137" i="4"/>
  <c r="I137" i="4"/>
  <c r="H137" i="4"/>
  <c r="G137" i="4"/>
  <c r="F137" i="4"/>
  <c r="E137" i="4"/>
  <c r="D137" i="4"/>
  <c r="P135" i="4"/>
  <c r="O135" i="4"/>
  <c r="N135" i="4"/>
  <c r="M135" i="4"/>
  <c r="L135" i="4"/>
  <c r="K135" i="4"/>
  <c r="J135" i="4"/>
  <c r="I135" i="4"/>
  <c r="H135" i="4"/>
  <c r="G135" i="4"/>
  <c r="F135" i="4"/>
  <c r="E135" i="4"/>
  <c r="D135" i="4"/>
  <c r="P133" i="4"/>
  <c r="O133" i="4"/>
  <c r="N133" i="4"/>
  <c r="M133" i="4"/>
  <c r="L133" i="4"/>
  <c r="K133" i="4"/>
  <c r="J133" i="4"/>
  <c r="I133" i="4"/>
  <c r="H133" i="4"/>
  <c r="G133" i="4"/>
  <c r="F133" i="4"/>
  <c r="E133" i="4"/>
  <c r="D133" i="4"/>
  <c r="P132" i="4"/>
  <c r="O132" i="4"/>
  <c r="N132" i="4"/>
  <c r="M132" i="4"/>
  <c r="L132" i="4"/>
  <c r="K132" i="4"/>
  <c r="J132" i="4"/>
  <c r="I132" i="4"/>
  <c r="H132" i="4"/>
  <c r="G132" i="4"/>
  <c r="F132" i="4"/>
  <c r="E132" i="4"/>
  <c r="D132" i="4"/>
  <c r="P130" i="4"/>
  <c r="O130" i="4"/>
  <c r="N130" i="4"/>
  <c r="M130" i="4"/>
  <c r="L130" i="4"/>
  <c r="K130" i="4"/>
  <c r="J130" i="4"/>
  <c r="I130" i="4"/>
  <c r="H130" i="4"/>
  <c r="G130" i="4"/>
  <c r="F130" i="4"/>
  <c r="E130" i="4"/>
  <c r="D130" i="4"/>
  <c r="P128" i="4"/>
  <c r="O128" i="4"/>
  <c r="N128" i="4"/>
  <c r="M128" i="4"/>
  <c r="L128" i="4"/>
  <c r="K128" i="4"/>
  <c r="J128" i="4"/>
  <c r="I128" i="4"/>
  <c r="H128" i="4"/>
  <c r="G128" i="4"/>
  <c r="F128" i="4"/>
  <c r="E128" i="4"/>
  <c r="D128" i="4"/>
  <c r="P127" i="4"/>
  <c r="O127" i="4"/>
  <c r="N127" i="4"/>
  <c r="M127" i="4"/>
  <c r="L127" i="4"/>
  <c r="K127" i="4"/>
  <c r="J127" i="4"/>
  <c r="I127" i="4"/>
  <c r="H127" i="4"/>
  <c r="G127" i="4"/>
  <c r="F127" i="4"/>
  <c r="E127" i="4"/>
  <c r="D127" i="4"/>
  <c r="P125" i="4"/>
  <c r="O125" i="4"/>
  <c r="N125" i="4"/>
  <c r="M125" i="4"/>
  <c r="L125" i="4"/>
  <c r="K125" i="4"/>
  <c r="J125" i="4"/>
  <c r="I125" i="4"/>
  <c r="H125" i="4"/>
  <c r="G125" i="4"/>
  <c r="F125" i="4"/>
  <c r="E125" i="4"/>
  <c r="D125" i="4"/>
  <c r="D124" i="4"/>
  <c r="P123" i="4"/>
  <c r="O123" i="4"/>
  <c r="N123" i="4"/>
  <c r="M123" i="4"/>
  <c r="L123" i="4"/>
  <c r="K123" i="4"/>
  <c r="J123" i="4"/>
  <c r="I123" i="4"/>
  <c r="H123" i="4"/>
  <c r="G123" i="4"/>
  <c r="F123" i="4"/>
  <c r="E123" i="4"/>
  <c r="D123" i="4"/>
  <c r="P122" i="4"/>
  <c r="O122" i="4"/>
  <c r="N122" i="4"/>
  <c r="M122" i="4"/>
  <c r="L122" i="4"/>
  <c r="K122" i="4"/>
  <c r="J122" i="4"/>
  <c r="I122" i="4"/>
  <c r="H122" i="4"/>
  <c r="G122" i="4"/>
  <c r="F122" i="4"/>
  <c r="E122" i="4"/>
  <c r="D122" i="4"/>
  <c r="P120" i="4"/>
  <c r="O120" i="4"/>
  <c r="N120" i="4"/>
  <c r="M120" i="4"/>
  <c r="L120" i="4"/>
  <c r="K120" i="4"/>
  <c r="J120" i="4"/>
  <c r="I120" i="4"/>
  <c r="H120" i="4"/>
  <c r="G120" i="4"/>
  <c r="F120" i="4"/>
  <c r="E120" i="4"/>
  <c r="D120" i="4"/>
  <c r="P118" i="4"/>
  <c r="O118" i="4"/>
  <c r="N118" i="4"/>
  <c r="M118" i="4"/>
  <c r="L118" i="4"/>
  <c r="K118" i="4"/>
  <c r="J118" i="4"/>
  <c r="I118" i="4"/>
  <c r="H118" i="4"/>
  <c r="G118" i="4"/>
  <c r="F118" i="4"/>
  <c r="E118" i="4"/>
  <c r="D118" i="4"/>
  <c r="P117" i="4"/>
  <c r="O117" i="4"/>
  <c r="N117" i="4"/>
  <c r="M117" i="4"/>
  <c r="L117" i="4"/>
  <c r="K117" i="4"/>
  <c r="J117" i="4"/>
  <c r="I117" i="4"/>
  <c r="H117" i="4"/>
  <c r="G117" i="4"/>
  <c r="F117" i="4"/>
  <c r="E117" i="4"/>
  <c r="D117" i="4"/>
  <c r="P115" i="4"/>
  <c r="O115" i="4"/>
  <c r="N115" i="4"/>
  <c r="M115" i="4"/>
  <c r="L115" i="4"/>
  <c r="K115" i="4"/>
  <c r="J115" i="4"/>
  <c r="I115" i="4"/>
  <c r="H115" i="4"/>
  <c r="G115" i="4"/>
  <c r="F115" i="4"/>
  <c r="E115" i="4"/>
  <c r="D115" i="4"/>
  <c r="O114" i="4"/>
  <c r="N114" i="4"/>
  <c r="P113" i="4"/>
  <c r="O113" i="4"/>
  <c r="N113" i="4"/>
  <c r="M113" i="4"/>
  <c r="L113" i="4"/>
  <c r="K113" i="4"/>
  <c r="J113" i="4"/>
  <c r="I113" i="4"/>
  <c r="H113" i="4"/>
  <c r="G113" i="4"/>
  <c r="F113" i="4"/>
  <c r="E113" i="4"/>
  <c r="D113" i="4"/>
  <c r="P112" i="4"/>
  <c r="O112" i="4"/>
  <c r="N112" i="4"/>
  <c r="M112" i="4"/>
  <c r="L112" i="4"/>
  <c r="K112" i="4"/>
  <c r="J112" i="4"/>
  <c r="I112" i="4"/>
  <c r="H112" i="4"/>
  <c r="G112" i="4"/>
  <c r="F112" i="4"/>
  <c r="E112" i="4"/>
  <c r="D112" i="4"/>
  <c r="P110" i="4"/>
  <c r="O110" i="4"/>
  <c r="N110" i="4"/>
  <c r="M110" i="4"/>
  <c r="L110" i="4"/>
  <c r="K110" i="4"/>
  <c r="J110" i="4"/>
  <c r="I110" i="4"/>
  <c r="H110" i="4"/>
  <c r="G110" i="4"/>
  <c r="F110" i="4"/>
  <c r="E110" i="4"/>
  <c r="D110" i="4"/>
  <c r="H109" i="4"/>
  <c r="G109" i="4"/>
  <c r="P108" i="4"/>
  <c r="O108" i="4"/>
  <c r="N108" i="4"/>
  <c r="M108" i="4"/>
  <c r="L108" i="4"/>
  <c r="K108" i="4"/>
  <c r="J108" i="4"/>
  <c r="I108" i="4"/>
  <c r="H108" i="4"/>
  <c r="G108" i="4"/>
  <c r="F108" i="4"/>
  <c r="E108" i="4"/>
  <c r="D108" i="4"/>
  <c r="P107" i="4"/>
  <c r="O107" i="4"/>
  <c r="N107" i="4"/>
  <c r="M107" i="4"/>
  <c r="L107" i="4"/>
  <c r="K107" i="4"/>
  <c r="J107" i="4"/>
  <c r="I107" i="4"/>
  <c r="H107" i="4"/>
  <c r="G107" i="4"/>
  <c r="F107" i="4"/>
  <c r="E107" i="4"/>
  <c r="D107" i="4"/>
  <c r="P105" i="4"/>
  <c r="O105" i="4"/>
  <c r="N105" i="4"/>
  <c r="M105" i="4"/>
  <c r="L105" i="4"/>
  <c r="K105" i="4"/>
  <c r="J105" i="4"/>
  <c r="I105" i="4"/>
  <c r="H105" i="4"/>
  <c r="G105" i="4"/>
  <c r="F105" i="4"/>
  <c r="E105" i="4"/>
  <c r="D105" i="4"/>
  <c r="P103" i="4"/>
  <c r="O103" i="4"/>
  <c r="N103" i="4"/>
  <c r="M103" i="4"/>
  <c r="L103" i="4"/>
  <c r="K103" i="4"/>
  <c r="J103" i="4"/>
  <c r="I103" i="4"/>
  <c r="H103" i="4"/>
  <c r="G103" i="4"/>
  <c r="F103" i="4"/>
  <c r="E103" i="4"/>
  <c r="D103" i="4"/>
  <c r="P102" i="4"/>
  <c r="O102" i="4"/>
  <c r="N102" i="4"/>
  <c r="M102" i="4"/>
  <c r="L102" i="4"/>
  <c r="K102" i="4"/>
  <c r="J102" i="4"/>
  <c r="I102" i="4"/>
  <c r="H102" i="4"/>
  <c r="G102" i="4"/>
  <c r="F102" i="4"/>
  <c r="E102" i="4"/>
  <c r="D102" i="4"/>
  <c r="E101" i="4"/>
  <c r="P100" i="4"/>
  <c r="O100" i="4"/>
  <c r="N100" i="4"/>
  <c r="M100" i="4"/>
  <c r="L100" i="4"/>
  <c r="K100" i="4"/>
  <c r="J100" i="4"/>
  <c r="I100" i="4"/>
  <c r="H100" i="4"/>
  <c r="G100" i="4"/>
  <c r="F100" i="4"/>
  <c r="E100" i="4"/>
  <c r="D100" i="4"/>
  <c r="P98" i="4"/>
  <c r="O98" i="4"/>
  <c r="N98" i="4"/>
  <c r="M98" i="4"/>
  <c r="L98" i="4"/>
  <c r="K98" i="4"/>
  <c r="J98" i="4"/>
  <c r="I98" i="4"/>
  <c r="H98" i="4"/>
  <c r="G98" i="4"/>
  <c r="F98" i="4"/>
  <c r="E98" i="4"/>
  <c r="D98" i="4"/>
  <c r="P97" i="4"/>
  <c r="O97" i="4"/>
  <c r="N97" i="4"/>
  <c r="M97" i="4"/>
  <c r="L97" i="4"/>
  <c r="K97" i="4"/>
  <c r="J97" i="4"/>
  <c r="I97" i="4"/>
  <c r="H97" i="4"/>
  <c r="G97" i="4"/>
  <c r="F97" i="4"/>
  <c r="E97" i="4"/>
  <c r="D97" i="4"/>
  <c r="P95" i="4"/>
  <c r="O95" i="4"/>
  <c r="N95" i="4"/>
  <c r="M95" i="4"/>
  <c r="L95" i="4"/>
  <c r="K95" i="4"/>
  <c r="J95" i="4"/>
  <c r="I95" i="4"/>
  <c r="H95" i="4"/>
  <c r="G95" i="4"/>
  <c r="F95" i="4"/>
  <c r="E95" i="4"/>
  <c r="D95" i="4"/>
  <c r="L94" i="4"/>
  <c r="P93" i="4"/>
  <c r="O93" i="4"/>
  <c r="N93" i="4"/>
  <c r="M93" i="4"/>
  <c r="L93" i="4"/>
  <c r="K93" i="4"/>
  <c r="J93" i="4"/>
  <c r="I93" i="4"/>
  <c r="H93" i="4"/>
  <c r="G93" i="4"/>
  <c r="F93" i="4"/>
  <c r="E93" i="4"/>
  <c r="D93" i="4"/>
  <c r="P92" i="4"/>
  <c r="O92" i="4"/>
  <c r="N92" i="4"/>
  <c r="M92" i="4"/>
  <c r="L92" i="4"/>
  <c r="K92" i="4"/>
  <c r="J92" i="4"/>
  <c r="I92" i="4"/>
  <c r="H92" i="4"/>
  <c r="G92" i="4"/>
  <c r="F92" i="4"/>
  <c r="E92" i="4"/>
  <c r="D92" i="4"/>
  <c r="P90" i="4"/>
  <c r="O90" i="4"/>
  <c r="N90" i="4"/>
  <c r="M90" i="4"/>
  <c r="L90" i="4"/>
  <c r="K90" i="4"/>
  <c r="J90" i="4"/>
  <c r="I90" i="4"/>
  <c r="H90" i="4"/>
  <c r="G90" i="4"/>
  <c r="F90" i="4"/>
  <c r="E90" i="4"/>
  <c r="D90" i="4"/>
  <c r="E89" i="4"/>
  <c r="P88" i="4"/>
  <c r="O88" i="4"/>
  <c r="N88" i="4"/>
  <c r="M88" i="4"/>
  <c r="L88" i="4"/>
  <c r="K88" i="4"/>
  <c r="J88" i="4"/>
  <c r="I88" i="4"/>
  <c r="H88" i="4"/>
  <c r="G88" i="4"/>
  <c r="F88" i="4"/>
  <c r="E88" i="4"/>
  <c r="D88" i="4"/>
  <c r="P87" i="4"/>
  <c r="O87" i="4"/>
  <c r="N87" i="4"/>
  <c r="M87" i="4"/>
  <c r="L87" i="4"/>
  <c r="K87" i="4"/>
  <c r="J87" i="4"/>
  <c r="I87" i="4"/>
  <c r="H87" i="4"/>
  <c r="G87" i="4"/>
  <c r="F87" i="4"/>
  <c r="E87" i="4"/>
  <c r="D87" i="4"/>
  <c r="P85" i="4"/>
  <c r="O85" i="4"/>
  <c r="N85" i="4"/>
  <c r="M85" i="4"/>
  <c r="L85" i="4"/>
  <c r="K85" i="4"/>
  <c r="J85" i="4"/>
  <c r="I85" i="4"/>
  <c r="H85" i="4"/>
  <c r="G85" i="4"/>
  <c r="F85" i="4"/>
  <c r="E85" i="4"/>
  <c r="D85" i="4"/>
  <c r="H84" i="4"/>
  <c r="P83" i="4"/>
  <c r="O83" i="4"/>
  <c r="N83" i="4"/>
  <c r="M83" i="4"/>
  <c r="L83" i="4"/>
  <c r="K83" i="4"/>
  <c r="J83" i="4"/>
  <c r="I83" i="4"/>
  <c r="H83" i="4"/>
  <c r="G83" i="4"/>
  <c r="F83" i="4"/>
  <c r="E83" i="4"/>
  <c r="D83" i="4"/>
  <c r="P82" i="4"/>
  <c r="O82" i="4"/>
  <c r="N82" i="4"/>
  <c r="M82" i="4"/>
  <c r="L82" i="4"/>
  <c r="K82" i="4"/>
  <c r="J82" i="4"/>
  <c r="I82" i="4"/>
  <c r="H82" i="4"/>
  <c r="G82" i="4"/>
  <c r="F82" i="4"/>
  <c r="E82" i="4"/>
  <c r="D82" i="4"/>
  <c r="M81" i="4"/>
  <c r="P80" i="4"/>
  <c r="O80" i="4"/>
  <c r="N80" i="4"/>
  <c r="M80" i="4"/>
  <c r="L80" i="4"/>
  <c r="K80" i="4"/>
  <c r="J80" i="4"/>
  <c r="I80" i="4"/>
  <c r="H80" i="4"/>
  <c r="G80" i="4"/>
  <c r="F80" i="4"/>
  <c r="E80" i="4"/>
  <c r="D80" i="4"/>
  <c r="P78" i="4"/>
  <c r="O78" i="4"/>
  <c r="N78" i="4"/>
  <c r="M78" i="4"/>
  <c r="L78" i="4"/>
  <c r="K78" i="4"/>
  <c r="J78" i="4"/>
  <c r="I78" i="4"/>
  <c r="H78" i="4"/>
  <c r="G78" i="4"/>
  <c r="F78" i="4"/>
  <c r="E78" i="4"/>
  <c r="D78" i="4"/>
  <c r="P77" i="4"/>
  <c r="O77" i="4"/>
  <c r="N77" i="4"/>
  <c r="M77" i="4"/>
  <c r="L77" i="4"/>
  <c r="K77" i="4"/>
  <c r="J77" i="4"/>
  <c r="I77" i="4"/>
  <c r="H77" i="4"/>
  <c r="G77" i="4"/>
  <c r="F77" i="4"/>
  <c r="E77" i="4"/>
  <c r="D77" i="4"/>
  <c r="P76" i="4"/>
  <c r="E76" i="4"/>
  <c r="D76" i="4"/>
  <c r="P75" i="4"/>
  <c r="O75" i="4"/>
  <c r="N75" i="4"/>
  <c r="M75" i="4"/>
  <c r="L75" i="4"/>
  <c r="K75" i="4"/>
  <c r="J75" i="4"/>
  <c r="I75" i="4"/>
  <c r="H75" i="4"/>
  <c r="G75" i="4"/>
  <c r="F75" i="4"/>
  <c r="E75" i="4"/>
  <c r="D75" i="4"/>
  <c r="P73" i="4"/>
  <c r="O73" i="4"/>
  <c r="N73" i="4"/>
  <c r="M73" i="4"/>
  <c r="L73" i="4"/>
  <c r="K73" i="4"/>
  <c r="J73" i="4"/>
  <c r="I73" i="4"/>
  <c r="H73" i="4"/>
  <c r="G73" i="4"/>
  <c r="F73" i="4"/>
  <c r="E73" i="4"/>
  <c r="D73" i="4"/>
  <c r="P72" i="4"/>
  <c r="O72" i="4"/>
  <c r="N72" i="4"/>
  <c r="M72" i="4"/>
  <c r="L72" i="4"/>
  <c r="K72" i="4"/>
  <c r="J72" i="4"/>
  <c r="I72" i="4"/>
  <c r="H72" i="4"/>
  <c r="G72" i="4"/>
  <c r="F72" i="4"/>
  <c r="E72" i="4"/>
  <c r="D72" i="4"/>
  <c r="P70" i="4"/>
  <c r="O70" i="4"/>
  <c r="N70" i="4"/>
  <c r="M70" i="4"/>
  <c r="L70" i="4"/>
  <c r="K70" i="4"/>
  <c r="J70" i="4"/>
  <c r="I70" i="4"/>
  <c r="H70" i="4"/>
  <c r="G70" i="4"/>
  <c r="F70" i="4"/>
  <c r="E70" i="4"/>
  <c r="D70" i="4"/>
  <c r="M69" i="4"/>
  <c r="L69" i="4"/>
  <c r="P68" i="4"/>
  <c r="O68" i="4"/>
  <c r="N68" i="4"/>
  <c r="M68" i="4"/>
  <c r="L68" i="4"/>
  <c r="K68" i="4"/>
  <c r="J68" i="4"/>
  <c r="I68" i="4"/>
  <c r="H68" i="4"/>
  <c r="G68" i="4"/>
  <c r="F68" i="4"/>
  <c r="E68" i="4"/>
  <c r="D68" i="4"/>
  <c r="P67" i="4"/>
  <c r="O67" i="4"/>
  <c r="N67" i="4"/>
  <c r="M67" i="4"/>
  <c r="L67" i="4"/>
  <c r="K67" i="4"/>
  <c r="J67" i="4"/>
  <c r="I67" i="4"/>
  <c r="H67" i="4"/>
  <c r="G67" i="4"/>
  <c r="F67" i="4"/>
  <c r="E67" i="4"/>
  <c r="D67" i="4"/>
  <c r="P65" i="4"/>
  <c r="O65" i="4"/>
  <c r="N65" i="4"/>
  <c r="M65" i="4"/>
  <c r="L65" i="4"/>
  <c r="K65" i="4"/>
  <c r="J65" i="4"/>
  <c r="I65" i="4"/>
  <c r="H65" i="4"/>
  <c r="G65" i="4"/>
  <c r="F65" i="4"/>
  <c r="E65" i="4"/>
  <c r="D65" i="4"/>
  <c r="G64" i="4"/>
  <c r="F64" i="4"/>
  <c r="E64" i="4"/>
  <c r="P63" i="4"/>
  <c r="O63" i="4"/>
  <c r="N63" i="4"/>
  <c r="M63" i="4"/>
  <c r="L63" i="4"/>
  <c r="K63" i="4"/>
  <c r="J63" i="4"/>
  <c r="I63" i="4"/>
  <c r="H63" i="4"/>
  <c r="G63" i="4"/>
  <c r="F63" i="4"/>
  <c r="E63" i="4"/>
  <c r="D63" i="4"/>
  <c r="P62" i="4"/>
  <c r="O62" i="4"/>
  <c r="N62" i="4"/>
  <c r="M62" i="4"/>
  <c r="L62" i="4"/>
  <c r="K62" i="4"/>
  <c r="J62" i="4"/>
  <c r="I62" i="4"/>
  <c r="H62" i="4"/>
  <c r="G62" i="4"/>
  <c r="F62" i="4"/>
  <c r="E62" i="4"/>
  <c r="D62" i="4"/>
  <c r="P60" i="4"/>
  <c r="O60" i="4"/>
  <c r="N60" i="4"/>
  <c r="M60" i="4"/>
  <c r="L60" i="4"/>
  <c r="K60" i="4"/>
  <c r="J60" i="4"/>
  <c r="I60" i="4"/>
  <c r="H60" i="4"/>
  <c r="G60" i="4"/>
  <c r="F60" i="4"/>
  <c r="E60" i="4"/>
  <c r="D60" i="4"/>
  <c r="P58" i="4"/>
  <c r="O58" i="4"/>
  <c r="N58" i="4"/>
  <c r="M58" i="4"/>
  <c r="L58" i="4"/>
  <c r="K58" i="4"/>
  <c r="J58" i="4"/>
  <c r="I58" i="4"/>
  <c r="H58" i="4"/>
  <c r="G58" i="4"/>
  <c r="F58" i="4"/>
  <c r="E58" i="4"/>
  <c r="D58" i="4"/>
  <c r="P57" i="4"/>
  <c r="O57" i="4"/>
  <c r="N57" i="4"/>
  <c r="M57" i="4"/>
  <c r="L57" i="4"/>
  <c r="K57" i="4"/>
  <c r="J57" i="4"/>
  <c r="I57" i="4"/>
  <c r="H57" i="4"/>
  <c r="G57" i="4"/>
  <c r="F57" i="4"/>
  <c r="E57" i="4"/>
  <c r="D57" i="4"/>
  <c r="O56" i="4"/>
  <c r="P55" i="4"/>
  <c r="O55" i="4"/>
  <c r="N55" i="4"/>
  <c r="M55" i="4"/>
  <c r="L55" i="4"/>
  <c r="K55" i="4"/>
  <c r="J55" i="4"/>
  <c r="I55" i="4"/>
  <c r="H55" i="4"/>
  <c r="G55" i="4"/>
  <c r="F55" i="4"/>
  <c r="E55" i="4"/>
  <c r="D55" i="4"/>
  <c r="P53" i="4"/>
  <c r="O53" i="4"/>
  <c r="N53" i="4"/>
  <c r="M53" i="4"/>
  <c r="L53" i="4"/>
  <c r="K53" i="4"/>
  <c r="J53" i="4"/>
  <c r="I53" i="4"/>
  <c r="H53" i="4"/>
  <c r="G53" i="4"/>
  <c r="F53" i="4"/>
  <c r="E53" i="4"/>
  <c r="D53" i="4"/>
  <c r="P52" i="4"/>
  <c r="O52" i="4"/>
  <c r="N52" i="4"/>
  <c r="M52" i="4"/>
  <c r="L52" i="4"/>
  <c r="K52" i="4"/>
  <c r="J52" i="4"/>
  <c r="I52" i="4"/>
  <c r="H52" i="4"/>
  <c r="G52" i="4"/>
  <c r="F52" i="4"/>
  <c r="E52" i="4"/>
  <c r="D52" i="4"/>
  <c r="I51" i="4"/>
  <c r="P50" i="4"/>
  <c r="O50" i="4"/>
  <c r="N50" i="4"/>
  <c r="M50" i="4"/>
  <c r="L50" i="4"/>
  <c r="K50" i="4"/>
  <c r="J50" i="4"/>
  <c r="I50" i="4"/>
  <c r="H50" i="4"/>
  <c r="G50" i="4"/>
  <c r="F50" i="4"/>
  <c r="E50" i="4"/>
  <c r="D50" i="4"/>
  <c r="P48" i="4"/>
  <c r="O48" i="4"/>
  <c r="N48" i="4"/>
  <c r="M48" i="4"/>
  <c r="L48" i="4"/>
  <c r="K48" i="4"/>
  <c r="J48" i="4"/>
  <c r="I48" i="4"/>
  <c r="H48" i="4"/>
  <c r="G48" i="4"/>
  <c r="F48" i="4"/>
  <c r="E48" i="4"/>
  <c r="D48" i="4"/>
  <c r="P47" i="4"/>
  <c r="O47" i="4"/>
  <c r="N47" i="4"/>
  <c r="M47" i="4"/>
  <c r="L47" i="4"/>
  <c r="K47" i="4"/>
  <c r="J47" i="4"/>
  <c r="I47" i="4"/>
  <c r="H47" i="4"/>
  <c r="G47" i="4"/>
  <c r="F47" i="4"/>
  <c r="E47" i="4"/>
  <c r="D47" i="4"/>
  <c r="P45" i="4"/>
  <c r="O45" i="4"/>
  <c r="N45" i="4"/>
  <c r="M45" i="4"/>
  <c r="L45" i="4"/>
  <c r="K45" i="4"/>
  <c r="J45" i="4"/>
  <c r="I45" i="4"/>
  <c r="H45" i="4"/>
  <c r="G45" i="4"/>
  <c r="F45" i="4"/>
  <c r="E45" i="4"/>
  <c r="D45" i="4"/>
  <c r="P44" i="4"/>
  <c r="P43" i="4"/>
  <c r="O43" i="4"/>
  <c r="N43" i="4"/>
  <c r="M43" i="4"/>
  <c r="L43" i="4"/>
  <c r="K43" i="4"/>
  <c r="J43" i="4"/>
  <c r="I43" i="4"/>
  <c r="H43" i="4"/>
  <c r="G43" i="4"/>
  <c r="F43" i="4"/>
  <c r="E43" i="4"/>
  <c r="D43" i="4"/>
  <c r="P42" i="4"/>
  <c r="O42" i="4"/>
  <c r="N42" i="4"/>
  <c r="M42" i="4"/>
  <c r="L42" i="4"/>
  <c r="K42" i="4"/>
  <c r="J42" i="4"/>
  <c r="I42" i="4"/>
  <c r="H42" i="4"/>
  <c r="G42" i="4"/>
  <c r="F42" i="4"/>
  <c r="E42" i="4"/>
  <c r="D42" i="4"/>
  <c r="P40" i="4"/>
  <c r="O40" i="4"/>
  <c r="N40" i="4"/>
  <c r="M40" i="4"/>
  <c r="L40" i="4"/>
  <c r="K40" i="4"/>
  <c r="J40" i="4"/>
  <c r="I40" i="4"/>
  <c r="H40" i="4"/>
  <c r="G40" i="4"/>
  <c r="F40" i="4"/>
  <c r="E40" i="4"/>
  <c r="D40" i="4"/>
  <c r="I39" i="4"/>
  <c r="P38" i="4"/>
  <c r="O38" i="4"/>
  <c r="N38" i="4"/>
  <c r="M38" i="4"/>
  <c r="L38" i="4"/>
  <c r="K38" i="4"/>
  <c r="J38" i="4"/>
  <c r="I38" i="4"/>
  <c r="H38" i="4"/>
  <c r="G38" i="4"/>
  <c r="F38" i="4"/>
  <c r="E38" i="4"/>
  <c r="D38" i="4"/>
  <c r="P37" i="4"/>
  <c r="O37" i="4"/>
  <c r="N37" i="4"/>
  <c r="M37" i="4"/>
  <c r="L37" i="4"/>
  <c r="K37" i="4"/>
  <c r="J37" i="4"/>
  <c r="I37" i="4"/>
  <c r="H37" i="4"/>
  <c r="G37" i="4"/>
  <c r="F37" i="4"/>
  <c r="E37" i="4"/>
  <c r="D37" i="4"/>
  <c r="P35" i="4"/>
  <c r="O35" i="4"/>
  <c r="N35" i="4"/>
  <c r="M35" i="4"/>
  <c r="L35" i="4"/>
  <c r="K35" i="4"/>
  <c r="J35" i="4"/>
  <c r="I35" i="4"/>
  <c r="H35" i="4"/>
  <c r="G35" i="4"/>
  <c r="F35" i="4"/>
  <c r="E35" i="4"/>
  <c r="D35" i="4"/>
  <c r="M34" i="4"/>
  <c r="P33" i="4"/>
  <c r="O33" i="4"/>
  <c r="N33" i="4"/>
  <c r="M33" i="4"/>
  <c r="L33" i="4"/>
  <c r="K33" i="4"/>
  <c r="J33" i="4"/>
  <c r="I33" i="4"/>
  <c r="H33" i="4"/>
  <c r="G33" i="4"/>
  <c r="F33" i="4"/>
  <c r="E33" i="4"/>
  <c r="D33" i="4"/>
  <c r="P32" i="4"/>
  <c r="O32" i="4"/>
  <c r="N32" i="4"/>
  <c r="M32" i="4"/>
  <c r="L32" i="4"/>
  <c r="K32" i="4"/>
  <c r="J32" i="4"/>
  <c r="I32" i="4"/>
  <c r="H32" i="4"/>
  <c r="G32" i="4"/>
  <c r="F32" i="4"/>
  <c r="E32" i="4"/>
  <c r="D32" i="4"/>
  <c r="D3" i="4"/>
  <c r="E3" i="4"/>
  <c r="F3" i="4"/>
  <c r="G3" i="4"/>
  <c r="H3" i="4"/>
  <c r="I3" i="4"/>
  <c r="J3" i="4"/>
  <c r="K3" i="4"/>
  <c r="L3" i="4"/>
  <c r="M3" i="4"/>
  <c r="N3" i="4"/>
  <c r="O3" i="4"/>
  <c r="P3" i="4"/>
  <c r="D5" i="4"/>
  <c r="E5" i="4"/>
  <c r="F5" i="4"/>
  <c r="G5" i="4"/>
  <c r="H5" i="4"/>
  <c r="I5" i="4"/>
  <c r="J5" i="4"/>
  <c r="K5" i="4"/>
  <c r="L5" i="4"/>
  <c r="M5" i="4"/>
  <c r="N5" i="4"/>
  <c r="O5" i="4"/>
  <c r="P5" i="4"/>
  <c r="D7" i="4"/>
  <c r="E7" i="4"/>
  <c r="F7" i="4"/>
  <c r="G7" i="4"/>
  <c r="H7" i="4"/>
  <c r="I7" i="4"/>
  <c r="J7" i="4"/>
  <c r="K7" i="4"/>
  <c r="L7" i="4"/>
  <c r="M7" i="4"/>
  <c r="N7" i="4"/>
  <c r="O7" i="4"/>
  <c r="P7" i="4"/>
  <c r="D8" i="4"/>
  <c r="E8" i="4"/>
  <c r="F8" i="4"/>
  <c r="G8" i="4"/>
  <c r="H8" i="4"/>
  <c r="I8" i="4"/>
  <c r="J8" i="4"/>
  <c r="K8" i="4"/>
  <c r="L8" i="4"/>
  <c r="M8" i="4"/>
  <c r="N8" i="4"/>
  <c r="O8" i="4"/>
  <c r="P8" i="4"/>
  <c r="D10" i="4"/>
  <c r="E10" i="4"/>
  <c r="F10" i="4"/>
  <c r="G10" i="4"/>
  <c r="H10" i="4"/>
  <c r="I10" i="4"/>
  <c r="J10" i="4"/>
  <c r="K10" i="4"/>
  <c r="L10" i="4"/>
  <c r="M10" i="4"/>
  <c r="N10" i="4"/>
  <c r="O10" i="4"/>
  <c r="P10" i="4"/>
  <c r="D12" i="4"/>
  <c r="E12" i="4"/>
  <c r="F12" i="4"/>
  <c r="G12" i="4"/>
  <c r="H12" i="4"/>
  <c r="I12" i="4"/>
  <c r="J12" i="4"/>
  <c r="K12" i="4"/>
  <c r="L12" i="4"/>
  <c r="M12" i="4"/>
  <c r="N12" i="4"/>
  <c r="O12" i="4"/>
  <c r="P12" i="4"/>
  <c r="D13" i="4"/>
  <c r="E13" i="4"/>
  <c r="F13" i="4"/>
  <c r="G13" i="4"/>
  <c r="H13" i="4"/>
  <c r="I13" i="4"/>
  <c r="J13" i="4"/>
  <c r="K13" i="4"/>
  <c r="L13" i="4"/>
  <c r="M13" i="4"/>
  <c r="N13" i="4"/>
  <c r="O13" i="4"/>
  <c r="P13" i="4"/>
  <c r="N14" i="4"/>
  <c r="D15" i="4"/>
  <c r="E15" i="4"/>
  <c r="F15" i="4"/>
  <c r="G15" i="4"/>
  <c r="H15" i="4"/>
  <c r="I15" i="4"/>
  <c r="J15" i="4"/>
  <c r="K15" i="4"/>
  <c r="L15" i="4"/>
  <c r="M15" i="4"/>
  <c r="N15" i="4"/>
  <c r="O15" i="4"/>
  <c r="P15" i="4"/>
  <c r="D17" i="4"/>
  <c r="E17" i="4"/>
  <c r="F17" i="4"/>
  <c r="G17" i="4"/>
  <c r="H17" i="4"/>
  <c r="I17" i="4"/>
  <c r="J17" i="4"/>
  <c r="K17" i="4"/>
  <c r="L17" i="4"/>
  <c r="M17" i="4"/>
  <c r="N17" i="4"/>
  <c r="O17" i="4"/>
  <c r="P17" i="4"/>
  <c r="D18" i="4"/>
  <c r="E18" i="4"/>
  <c r="F18" i="4"/>
  <c r="G18" i="4"/>
  <c r="H18" i="4"/>
  <c r="I18" i="4"/>
  <c r="J18" i="4"/>
  <c r="K18" i="4"/>
  <c r="L18" i="4"/>
  <c r="M18" i="4"/>
  <c r="N18" i="4"/>
  <c r="O18" i="4"/>
  <c r="P18" i="4"/>
  <c r="D20" i="4"/>
  <c r="E20" i="4"/>
  <c r="F20" i="4"/>
  <c r="G20" i="4"/>
  <c r="H20" i="4"/>
  <c r="I20" i="4"/>
  <c r="J20" i="4"/>
  <c r="K20" i="4"/>
  <c r="L20" i="4"/>
  <c r="M20" i="4"/>
  <c r="N20" i="4"/>
  <c r="O20" i="4"/>
  <c r="P20" i="4"/>
  <c r="D22" i="4"/>
  <c r="E22" i="4"/>
  <c r="F22" i="4"/>
  <c r="G22" i="4"/>
  <c r="H22" i="4"/>
  <c r="I22" i="4"/>
  <c r="J22" i="4"/>
  <c r="K22" i="4"/>
  <c r="L22" i="4"/>
  <c r="M22" i="4"/>
  <c r="N22" i="4"/>
  <c r="O22" i="4"/>
  <c r="P22" i="4"/>
  <c r="D23" i="4"/>
  <c r="E23" i="4"/>
  <c r="F23" i="4"/>
  <c r="G23" i="4"/>
  <c r="H23" i="4"/>
  <c r="I23" i="4"/>
  <c r="J23" i="4"/>
  <c r="K23" i="4"/>
  <c r="L23" i="4"/>
  <c r="M23" i="4"/>
  <c r="N23" i="4"/>
  <c r="O23" i="4"/>
  <c r="P23" i="4"/>
  <c r="D25" i="4"/>
  <c r="E25" i="4"/>
  <c r="F25" i="4"/>
  <c r="G25" i="4"/>
  <c r="H25" i="4"/>
  <c r="I25" i="4"/>
  <c r="J25" i="4"/>
  <c r="K25" i="4"/>
  <c r="L25" i="4"/>
  <c r="M25" i="4"/>
  <c r="N25" i="4"/>
  <c r="O25" i="4"/>
  <c r="P25" i="4"/>
  <c r="N26" i="4"/>
  <c r="D27" i="4"/>
  <c r="E27" i="4"/>
  <c r="F27" i="4"/>
  <c r="G27" i="4"/>
  <c r="H27" i="4"/>
  <c r="I27" i="4"/>
  <c r="J27" i="4"/>
  <c r="K27" i="4"/>
  <c r="L27" i="4"/>
  <c r="M27" i="4"/>
  <c r="N27" i="4"/>
  <c r="O27" i="4"/>
  <c r="P27" i="4"/>
  <c r="D28" i="4"/>
  <c r="E28" i="4"/>
  <c r="F28" i="4"/>
  <c r="G28" i="4"/>
  <c r="H28" i="4"/>
  <c r="I28" i="4"/>
  <c r="J28" i="4"/>
  <c r="K28" i="4"/>
  <c r="L28" i="4"/>
  <c r="M28" i="4"/>
  <c r="N28" i="4"/>
  <c r="O28" i="4"/>
  <c r="P28" i="4"/>
  <c r="D30" i="4"/>
  <c r="E30" i="4"/>
  <c r="F30" i="4"/>
  <c r="G30" i="4"/>
  <c r="H30" i="4"/>
  <c r="I30" i="4"/>
  <c r="J30" i="4"/>
  <c r="K30" i="4"/>
  <c r="L30" i="4"/>
  <c r="M30" i="4"/>
  <c r="N30" i="4"/>
  <c r="O30" i="4"/>
  <c r="P30" i="4"/>
  <c r="H31" i="4"/>
  <c r="E2" i="4"/>
  <c r="F2" i="4"/>
  <c r="G2" i="4"/>
  <c r="H2" i="4"/>
  <c r="I2" i="4"/>
  <c r="J2" i="4"/>
  <c r="K2" i="4"/>
  <c r="L2" i="4"/>
  <c r="M2" i="4"/>
  <c r="N2" i="4"/>
  <c r="O2" i="4"/>
  <c r="P2" i="4"/>
  <c r="D2" i="4"/>
  <c r="P249" i="4"/>
  <c r="P251" i="4"/>
  <c r="O249" i="4"/>
  <c r="O251" i="4"/>
  <c r="N249" i="4"/>
  <c r="N251" i="4"/>
  <c r="M249" i="4"/>
  <c r="M251" i="4"/>
  <c r="L251" i="4"/>
  <c r="K251" i="4"/>
  <c r="J249" i="4"/>
  <c r="J251" i="4"/>
  <c r="I249" i="4"/>
  <c r="I251" i="4"/>
  <c r="H249" i="4"/>
  <c r="H251" i="4"/>
  <c r="G249" i="4"/>
  <c r="G251" i="4"/>
  <c r="F249" i="4"/>
  <c r="F251" i="4"/>
  <c r="D249" i="4"/>
  <c r="D251" i="4"/>
  <c r="P244" i="4"/>
  <c r="O244" i="4"/>
  <c r="O246" i="4"/>
  <c r="N244" i="4"/>
  <c r="N246" i="4"/>
  <c r="M244" i="4"/>
  <c r="M246" i="4"/>
  <c r="K244" i="4"/>
  <c r="K246" i="4"/>
  <c r="I246" i="4"/>
  <c r="H246" i="4"/>
  <c r="G244" i="4"/>
  <c r="G246" i="4"/>
  <c r="E246" i="4"/>
  <c r="D244" i="4"/>
  <c r="D246" i="4"/>
  <c r="P239" i="4"/>
  <c r="P241" i="4"/>
  <c r="O239" i="4"/>
  <c r="O241" i="4"/>
  <c r="N239" i="4"/>
  <c r="N241" i="4"/>
  <c r="M241" i="4"/>
  <c r="L239" i="4"/>
  <c r="L241" i="4"/>
  <c r="K239" i="4"/>
  <c r="K241" i="4"/>
  <c r="J241" i="4"/>
  <c r="I241" i="4"/>
  <c r="H239" i="4"/>
  <c r="H241" i="4"/>
  <c r="F239" i="4"/>
  <c r="F241" i="4"/>
  <c r="E239" i="4"/>
  <c r="E241" i="4"/>
  <c r="D239" i="4"/>
  <c r="D241" i="4"/>
  <c r="P234" i="4"/>
  <c r="P236" i="4"/>
  <c r="O234" i="4"/>
  <c r="O236" i="4"/>
  <c r="N236" i="4"/>
  <c r="M234" i="4"/>
  <c r="M236" i="4"/>
  <c r="L234" i="4"/>
  <c r="L236" i="4"/>
  <c r="K234" i="4"/>
  <c r="K236" i="4"/>
  <c r="J234" i="4"/>
  <c r="J236" i="4"/>
  <c r="I234" i="4"/>
  <c r="I236" i="4"/>
  <c r="H234" i="4"/>
  <c r="H236" i="4"/>
  <c r="G234" i="4"/>
  <c r="G236" i="4"/>
  <c r="F234" i="4"/>
  <c r="F236" i="4"/>
  <c r="E234" i="4"/>
  <c r="E236" i="4"/>
  <c r="D234" i="4"/>
  <c r="D236" i="4"/>
  <c r="P229" i="4"/>
  <c r="P231" i="4"/>
  <c r="O229" i="4"/>
  <c r="O231" i="4"/>
  <c r="N229" i="4"/>
  <c r="N231" i="4"/>
  <c r="M229" i="4"/>
  <c r="M231" i="4"/>
  <c r="L229" i="4"/>
  <c r="L231" i="4"/>
  <c r="K229" i="4"/>
  <c r="K231" i="4"/>
  <c r="J229" i="4"/>
  <c r="J231" i="4"/>
  <c r="I229" i="4"/>
  <c r="I231" i="4"/>
  <c r="H229" i="4"/>
  <c r="H231" i="4"/>
  <c r="G231" i="4"/>
  <c r="F229" i="4"/>
  <c r="F231" i="4"/>
  <c r="E229" i="4"/>
  <c r="E231" i="4"/>
  <c r="D229" i="4"/>
  <c r="D231" i="4"/>
  <c r="P224" i="4"/>
  <c r="P226" i="4"/>
  <c r="O224" i="4"/>
  <c r="O226" i="4"/>
  <c r="N224" i="4"/>
  <c r="N226" i="4"/>
  <c r="M224" i="4"/>
  <c r="M226" i="4"/>
  <c r="L224" i="4"/>
  <c r="L226" i="4"/>
  <c r="K224" i="4"/>
  <c r="K226" i="4"/>
  <c r="J224" i="4"/>
  <c r="J226" i="4"/>
  <c r="I224" i="4"/>
  <c r="I226" i="4"/>
  <c r="H224" i="4"/>
  <c r="H226" i="4"/>
  <c r="G224" i="4"/>
  <c r="G226" i="4"/>
  <c r="F224" i="4"/>
  <c r="F226" i="4"/>
  <c r="E226" i="4"/>
  <c r="D224" i="4"/>
  <c r="D226" i="4"/>
  <c r="P219" i="4"/>
  <c r="P221" i="4"/>
  <c r="O219" i="4"/>
  <c r="O221" i="4"/>
  <c r="N219" i="4"/>
  <c r="N221" i="4"/>
  <c r="M219" i="4"/>
  <c r="M221" i="4"/>
  <c r="L219" i="4"/>
  <c r="L221" i="4"/>
  <c r="K219" i="4"/>
  <c r="K221" i="4"/>
  <c r="J219" i="4"/>
  <c r="J221" i="4"/>
  <c r="I219" i="4"/>
  <c r="I221" i="4"/>
  <c r="H219" i="4"/>
  <c r="H221" i="4"/>
  <c r="G219" i="4"/>
  <c r="G221" i="4"/>
  <c r="F221" i="4"/>
  <c r="E219" i="4"/>
  <c r="E221" i="4"/>
  <c r="D219" i="4"/>
  <c r="D221" i="4"/>
  <c r="P214" i="4"/>
  <c r="P216" i="4"/>
  <c r="O214" i="4"/>
  <c r="O216" i="4"/>
  <c r="N214" i="4"/>
  <c r="N216" i="4"/>
  <c r="M214" i="4"/>
  <c r="M216" i="4"/>
  <c r="L214" i="4"/>
  <c r="L216" i="4"/>
  <c r="K214" i="4"/>
  <c r="K216" i="4"/>
  <c r="J216" i="4"/>
  <c r="I214" i="4"/>
  <c r="I216" i="4"/>
  <c r="H214" i="4"/>
  <c r="H216" i="4"/>
  <c r="G214" i="4"/>
  <c r="G216" i="4"/>
  <c r="F214" i="4"/>
  <c r="F216" i="4"/>
  <c r="E214" i="4"/>
  <c r="E216" i="4"/>
  <c r="D214" i="4"/>
  <c r="D216" i="4"/>
  <c r="P209" i="4"/>
  <c r="P211" i="4"/>
  <c r="O209" i="4"/>
  <c r="O211" i="4"/>
  <c r="N209" i="4"/>
  <c r="N211" i="4"/>
  <c r="M209" i="4"/>
  <c r="M211" i="4"/>
  <c r="L209" i="4"/>
  <c r="L211" i="4"/>
  <c r="K209" i="4"/>
  <c r="K211" i="4"/>
  <c r="J209" i="4"/>
  <c r="J211" i="4"/>
  <c r="I209" i="4"/>
  <c r="I211" i="4"/>
  <c r="H209" i="4"/>
  <c r="H211" i="4"/>
  <c r="G209" i="4"/>
  <c r="G211" i="4"/>
  <c r="F209" i="4"/>
  <c r="F211" i="4"/>
  <c r="E209" i="4"/>
  <c r="E211" i="4"/>
  <c r="D211" i="4"/>
  <c r="P204" i="4"/>
  <c r="P206" i="4"/>
  <c r="O204" i="4"/>
  <c r="O206" i="4"/>
  <c r="N204" i="4"/>
  <c r="N206" i="4"/>
  <c r="M204" i="4"/>
  <c r="M206" i="4"/>
  <c r="L204" i="4"/>
  <c r="L206" i="4"/>
  <c r="K204" i="4"/>
  <c r="K206" i="4"/>
  <c r="J204" i="4"/>
  <c r="J206" i="4"/>
  <c r="I204" i="4"/>
  <c r="I206" i="4"/>
  <c r="H204" i="4"/>
  <c r="H206" i="4"/>
  <c r="G204" i="4"/>
  <c r="G206" i="4"/>
  <c r="F204" i="4"/>
  <c r="F206" i="4"/>
  <c r="E204" i="4"/>
  <c r="E206" i="4"/>
  <c r="D204" i="4"/>
  <c r="D206" i="4"/>
  <c r="P199" i="4"/>
  <c r="O199" i="4"/>
  <c r="O201" i="4"/>
  <c r="N199" i="4"/>
  <c r="N201" i="4"/>
  <c r="M199" i="4"/>
  <c r="M201" i="4"/>
  <c r="L199" i="4"/>
  <c r="L201" i="4"/>
  <c r="K199" i="4"/>
  <c r="K201" i="4"/>
  <c r="J199" i="4"/>
  <c r="J201" i="4"/>
  <c r="I199" i="4"/>
  <c r="I201" i="4"/>
  <c r="H199" i="4"/>
  <c r="H201" i="4"/>
  <c r="G199" i="4"/>
  <c r="G201" i="4"/>
  <c r="F199" i="4"/>
  <c r="F201" i="4"/>
  <c r="E199" i="4"/>
  <c r="E201" i="4"/>
  <c r="D199" i="4"/>
  <c r="D201" i="4"/>
  <c r="P194" i="4"/>
  <c r="P196" i="4"/>
  <c r="O194" i="4"/>
  <c r="O196" i="4"/>
  <c r="N194" i="4"/>
  <c r="N196" i="4"/>
  <c r="M194" i="4"/>
  <c r="M196" i="4"/>
  <c r="L194" i="4"/>
  <c r="L196" i="4"/>
  <c r="K194" i="4"/>
  <c r="K196" i="4"/>
  <c r="J194" i="4"/>
  <c r="J196" i="4"/>
  <c r="I194" i="4"/>
  <c r="I196" i="4"/>
  <c r="H194" i="4"/>
  <c r="H196" i="4"/>
  <c r="G194" i="4"/>
  <c r="G196" i="4"/>
  <c r="F194" i="4"/>
  <c r="F196" i="4"/>
  <c r="E194" i="4"/>
  <c r="E196" i="4"/>
  <c r="D194" i="4"/>
  <c r="D196" i="4"/>
  <c r="P189" i="4"/>
  <c r="P191" i="4"/>
  <c r="O189" i="4"/>
  <c r="O191" i="4"/>
  <c r="N189" i="4"/>
  <c r="N191" i="4"/>
  <c r="M189" i="4"/>
  <c r="M191" i="4"/>
  <c r="L189" i="4"/>
  <c r="L191" i="4"/>
  <c r="K189" i="4"/>
  <c r="K191" i="4"/>
  <c r="J189" i="4"/>
  <c r="J191" i="4"/>
  <c r="I189" i="4"/>
  <c r="I191" i="4"/>
  <c r="H189" i="4"/>
  <c r="H191" i="4"/>
  <c r="G189" i="4"/>
  <c r="G191" i="4"/>
  <c r="F189" i="4"/>
  <c r="F191" i="4"/>
  <c r="E189" i="4"/>
  <c r="E191" i="4"/>
  <c r="D189" i="4"/>
  <c r="D191" i="4"/>
  <c r="P184" i="4"/>
  <c r="P186" i="4"/>
  <c r="O184" i="4"/>
  <c r="O186" i="4"/>
  <c r="N184" i="4"/>
  <c r="N186" i="4"/>
  <c r="M184" i="4"/>
  <c r="M186" i="4"/>
  <c r="L184" i="4"/>
  <c r="L186" i="4"/>
  <c r="K184" i="4"/>
  <c r="K186" i="4"/>
  <c r="J184" i="4"/>
  <c r="J186" i="4"/>
  <c r="I184" i="4"/>
  <c r="I186" i="4"/>
  <c r="H186" i="4"/>
  <c r="G184" i="4"/>
  <c r="G186" i="4"/>
  <c r="F184" i="4"/>
  <c r="F186" i="4"/>
  <c r="E186" i="4"/>
  <c r="D184" i="4"/>
  <c r="D186" i="4"/>
  <c r="P179" i="4"/>
  <c r="P181" i="4"/>
  <c r="O179" i="4"/>
  <c r="O181" i="4"/>
  <c r="N181" i="4"/>
  <c r="M179" i="4"/>
  <c r="M181" i="4"/>
  <c r="L179" i="4"/>
  <c r="L181" i="4"/>
  <c r="K179" i="4"/>
  <c r="K181" i="4"/>
  <c r="J181" i="4"/>
  <c r="I179" i="4"/>
  <c r="I181" i="4"/>
  <c r="H179" i="4"/>
  <c r="H181" i="4"/>
  <c r="G179" i="4"/>
  <c r="G181" i="4"/>
  <c r="F179" i="4"/>
  <c r="F181" i="4"/>
  <c r="E179" i="4"/>
  <c r="E181" i="4"/>
  <c r="D179" i="4"/>
  <c r="D181" i="4"/>
  <c r="P174" i="4"/>
  <c r="P176" i="4"/>
  <c r="O176" i="4"/>
  <c r="N174" i="4"/>
  <c r="N176" i="4"/>
  <c r="M174" i="4"/>
  <c r="M176" i="4"/>
  <c r="L174" i="4"/>
  <c r="L176" i="4"/>
  <c r="K174" i="4"/>
  <c r="K176" i="4"/>
  <c r="J174" i="4"/>
  <c r="J176" i="4"/>
  <c r="I174" i="4"/>
  <c r="I176" i="4"/>
  <c r="H174" i="4"/>
  <c r="H176" i="4"/>
  <c r="G174" i="4"/>
  <c r="G176" i="4"/>
  <c r="F174" i="4"/>
  <c r="F176" i="4"/>
  <c r="E174" i="4"/>
  <c r="E176" i="4"/>
  <c r="D174" i="4"/>
  <c r="P169" i="4"/>
  <c r="P171" i="4"/>
  <c r="O169" i="4"/>
  <c r="O171" i="4"/>
  <c r="N169" i="4"/>
  <c r="N171" i="4"/>
  <c r="M169" i="4"/>
  <c r="M171" i="4"/>
  <c r="L169" i="4"/>
  <c r="L171" i="4"/>
  <c r="K169" i="4"/>
  <c r="K171" i="4"/>
  <c r="J169" i="4"/>
  <c r="J171" i="4"/>
  <c r="I169" i="4"/>
  <c r="I171" i="4"/>
  <c r="H169" i="4"/>
  <c r="H171" i="4"/>
  <c r="G169" i="4"/>
  <c r="G171" i="4"/>
  <c r="F169" i="4"/>
  <c r="F171" i="4"/>
  <c r="E169" i="4"/>
  <c r="E171" i="4"/>
  <c r="D169" i="4"/>
  <c r="D171" i="4"/>
  <c r="P164" i="4"/>
  <c r="P166" i="4"/>
  <c r="O164" i="4"/>
  <c r="O166" i="4"/>
  <c r="N164" i="4"/>
  <c r="N166" i="4"/>
  <c r="M164" i="4"/>
  <c r="M166" i="4"/>
  <c r="L164" i="4"/>
  <c r="L166" i="4"/>
  <c r="K164" i="4"/>
  <c r="J164" i="4"/>
  <c r="I164" i="4"/>
  <c r="I166" i="4"/>
  <c r="H164" i="4"/>
  <c r="H166" i="4"/>
  <c r="G164" i="4"/>
  <c r="G166" i="4"/>
  <c r="F164" i="4"/>
  <c r="F166" i="4"/>
  <c r="E164" i="4"/>
  <c r="E166" i="4"/>
  <c r="D164" i="4"/>
  <c r="D166" i="4"/>
  <c r="P159" i="4"/>
  <c r="P161" i="4"/>
  <c r="O159" i="4"/>
  <c r="O161" i="4"/>
  <c r="N159" i="4"/>
  <c r="N161" i="4"/>
  <c r="M159" i="4"/>
  <c r="M161" i="4"/>
  <c r="L159" i="4"/>
  <c r="L161" i="4"/>
  <c r="K159" i="4"/>
  <c r="K161" i="4"/>
  <c r="J159" i="4"/>
  <c r="J161" i="4"/>
  <c r="I159" i="4"/>
  <c r="I161" i="4"/>
  <c r="H159" i="4"/>
  <c r="H161" i="4"/>
  <c r="G159" i="4"/>
  <c r="G161" i="4"/>
  <c r="F159" i="4"/>
  <c r="F161" i="4"/>
  <c r="E159" i="4"/>
  <c r="E161" i="4"/>
  <c r="D159" i="4"/>
  <c r="D161" i="4"/>
  <c r="P154" i="4"/>
  <c r="P156" i="4"/>
  <c r="O154" i="4"/>
  <c r="O156" i="4"/>
  <c r="N154" i="4"/>
  <c r="N156" i="4"/>
  <c r="M154" i="4"/>
  <c r="M156" i="4"/>
  <c r="L154" i="4"/>
  <c r="L156" i="4"/>
  <c r="K154" i="4"/>
  <c r="K156" i="4"/>
  <c r="J156" i="4"/>
  <c r="I154" i="4"/>
  <c r="I156" i="4"/>
  <c r="G156" i="4"/>
  <c r="F154" i="4"/>
  <c r="F156" i="4"/>
  <c r="E154" i="4"/>
  <c r="E156" i="4"/>
  <c r="D154" i="4"/>
  <c r="D156" i="4"/>
  <c r="P149" i="4"/>
  <c r="N149" i="4"/>
  <c r="N151" i="4"/>
  <c r="M149" i="4"/>
  <c r="M151" i="4"/>
  <c r="L149" i="4"/>
  <c r="L151" i="4"/>
  <c r="K149" i="4"/>
  <c r="K151" i="4"/>
  <c r="J149" i="4"/>
  <c r="J151" i="4"/>
  <c r="H149" i="4"/>
  <c r="H151" i="4"/>
  <c r="G149" i="4"/>
  <c r="G151" i="4"/>
  <c r="F149" i="4"/>
  <c r="F151" i="4"/>
  <c r="E149" i="4"/>
  <c r="E151" i="4"/>
  <c r="D149" i="4"/>
  <c r="D151" i="4"/>
  <c r="O144" i="4"/>
  <c r="O146" i="4"/>
  <c r="N144" i="4"/>
  <c r="N146" i="4"/>
  <c r="M144" i="4"/>
  <c r="M146" i="4"/>
  <c r="L146" i="4"/>
  <c r="K144" i="4"/>
  <c r="I146" i="4"/>
  <c r="H144" i="4"/>
  <c r="H146" i="4"/>
  <c r="G144" i="4"/>
  <c r="G146" i="4"/>
  <c r="F144" i="4"/>
  <c r="F146" i="4"/>
  <c r="E144" i="4"/>
  <c r="P139" i="4"/>
  <c r="P141" i="4"/>
  <c r="O139" i="4"/>
  <c r="O141" i="4"/>
  <c r="N139" i="4"/>
  <c r="N141" i="4"/>
  <c r="M139" i="4"/>
  <c r="M141" i="4"/>
  <c r="L139" i="4"/>
  <c r="L141" i="4"/>
  <c r="J139" i="4"/>
  <c r="J141" i="4"/>
  <c r="I139" i="4"/>
  <c r="I141" i="4"/>
  <c r="H139" i="4"/>
  <c r="H141" i="4"/>
  <c r="G139" i="4"/>
  <c r="G141" i="4"/>
  <c r="F139" i="4"/>
  <c r="F141" i="4"/>
  <c r="D139" i="4"/>
  <c r="D141" i="4"/>
  <c r="P134" i="4"/>
  <c r="P136" i="4"/>
  <c r="O134" i="4"/>
  <c r="O136" i="4"/>
  <c r="N134" i="4"/>
  <c r="N136" i="4"/>
  <c r="M134" i="4"/>
  <c r="M136" i="4"/>
  <c r="K134" i="4"/>
  <c r="K136" i="4"/>
  <c r="J134" i="4"/>
  <c r="J136" i="4"/>
  <c r="I134" i="4"/>
  <c r="I136" i="4"/>
  <c r="H134" i="4"/>
  <c r="H136" i="4"/>
  <c r="G134" i="4"/>
  <c r="G136" i="4"/>
  <c r="E134" i="4"/>
  <c r="E136" i="4"/>
  <c r="D134" i="4"/>
  <c r="D136" i="4"/>
  <c r="P129" i="4"/>
  <c r="P131" i="4"/>
  <c r="O129" i="4"/>
  <c r="O131" i="4"/>
  <c r="N129" i="4"/>
  <c r="L129" i="4"/>
  <c r="L131" i="4"/>
  <c r="K129" i="4"/>
  <c r="K131" i="4"/>
  <c r="J129" i="4"/>
  <c r="J131" i="4"/>
  <c r="I129" i="4"/>
  <c r="I131" i="4"/>
  <c r="H129" i="4"/>
  <c r="H131" i="4"/>
  <c r="F129" i="4"/>
  <c r="F131" i="4"/>
  <c r="E129" i="4"/>
  <c r="E131" i="4"/>
  <c r="D129" i="4"/>
  <c r="D131" i="4"/>
  <c r="P124" i="4"/>
  <c r="P126" i="4"/>
  <c r="O124" i="4"/>
  <c r="O126" i="4"/>
  <c r="M124" i="4"/>
  <c r="M126" i="4"/>
  <c r="L124" i="4"/>
  <c r="L126" i="4"/>
  <c r="K124" i="4"/>
  <c r="K126" i="4"/>
  <c r="J124" i="4"/>
  <c r="J126" i="4"/>
  <c r="I124" i="4"/>
  <c r="G124" i="4"/>
  <c r="G126" i="4"/>
  <c r="F124" i="4"/>
  <c r="F126" i="4"/>
  <c r="E124" i="4"/>
  <c r="E126" i="4"/>
  <c r="D126" i="4"/>
  <c r="P119" i="4"/>
  <c r="N119" i="4"/>
  <c r="N121" i="4"/>
  <c r="M119" i="4"/>
  <c r="M121" i="4"/>
  <c r="L119" i="4"/>
  <c r="L121" i="4"/>
  <c r="K119" i="4"/>
  <c r="K121" i="4"/>
  <c r="J119" i="4"/>
  <c r="J121" i="4"/>
  <c r="H119" i="4"/>
  <c r="H121" i="4"/>
  <c r="G119" i="4"/>
  <c r="G121" i="4"/>
  <c r="F119" i="4"/>
  <c r="F121" i="4"/>
  <c r="E119" i="4"/>
  <c r="E121" i="4"/>
  <c r="D119" i="4"/>
  <c r="P116" i="4"/>
  <c r="O116" i="4"/>
  <c r="N116" i="4"/>
  <c r="M114" i="4"/>
  <c r="M116" i="4"/>
  <c r="L114" i="4"/>
  <c r="L116" i="4"/>
  <c r="K114" i="4"/>
  <c r="I114" i="4"/>
  <c r="I116" i="4"/>
  <c r="H114" i="4"/>
  <c r="H116" i="4"/>
  <c r="G114" i="4"/>
  <c r="G116" i="4"/>
  <c r="F114" i="4"/>
  <c r="F116" i="4"/>
  <c r="E114" i="4"/>
  <c r="E116" i="4"/>
  <c r="P109" i="4"/>
  <c r="P111" i="4"/>
  <c r="O109" i="4"/>
  <c r="O111" i="4"/>
  <c r="N109" i="4"/>
  <c r="N111" i="4"/>
  <c r="M109" i="4"/>
  <c r="M111" i="4"/>
  <c r="L109" i="4"/>
  <c r="L111" i="4"/>
  <c r="J109" i="4"/>
  <c r="J111" i="4"/>
  <c r="I109" i="4"/>
  <c r="I111" i="4"/>
  <c r="H111" i="4"/>
  <c r="G111" i="4"/>
  <c r="F109" i="4"/>
  <c r="F111" i="4"/>
  <c r="D109" i="4"/>
  <c r="D111" i="4"/>
  <c r="P104" i="4"/>
  <c r="P106" i="4"/>
  <c r="O104" i="4"/>
  <c r="O106" i="4"/>
  <c r="N104" i="4"/>
  <c r="N106" i="4"/>
  <c r="M104" i="4"/>
  <c r="M106" i="4"/>
  <c r="K104" i="4"/>
  <c r="K106" i="4"/>
  <c r="J104" i="4"/>
  <c r="J106" i="4"/>
  <c r="I104" i="4"/>
  <c r="I106" i="4"/>
  <c r="H104" i="4"/>
  <c r="H106" i="4"/>
  <c r="G104" i="4"/>
  <c r="E104" i="4"/>
  <c r="E106" i="4"/>
  <c r="D104" i="4"/>
  <c r="D106" i="4"/>
  <c r="P99" i="4"/>
  <c r="P101" i="4"/>
  <c r="O99" i="4"/>
  <c r="O101" i="4"/>
  <c r="N99" i="4"/>
  <c r="N101" i="4"/>
  <c r="L99" i="4"/>
  <c r="L101" i="4"/>
  <c r="K99" i="4"/>
  <c r="K101" i="4"/>
  <c r="J99" i="4"/>
  <c r="J101" i="4"/>
  <c r="I99" i="4"/>
  <c r="I101" i="4"/>
  <c r="H99" i="4"/>
  <c r="H101" i="4"/>
  <c r="F99" i="4"/>
  <c r="F101" i="4"/>
  <c r="E99" i="4"/>
  <c r="D99" i="4"/>
  <c r="D101" i="4"/>
  <c r="P94" i="4"/>
  <c r="P96" i="4"/>
  <c r="O94" i="4"/>
  <c r="M94" i="4"/>
  <c r="M96" i="4"/>
  <c r="L96" i="4"/>
  <c r="K94" i="4"/>
  <c r="K96" i="4"/>
  <c r="J94" i="4"/>
  <c r="J96" i="4"/>
  <c r="I94" i="4"/>
  <c r="G94" i="4"/>
  <c r="G96" i="4"/>
  <c r="F94" i="4"/>
  <c r="F96" i="4"/>
  <c r="E94" i="4"/>
  <c r="E96" i="4"/>
  <c r="D94" i="4"/>
  <c r="D96" i="4"/>
  <c r="P89" i="4"/>
  <c r="P91" i="4"/>
  <c r="O91" i="4"/>
  <c r="N89" i="4"/>
  <c r="N91" i="4"/>
  <c r="M89" i="4"/>
  <c r="M91" i="4"/>
  <c r="L89" i="4"/>
  <c r="L91" i="4"/>
  <c r="K89" i="4"/>
  <c r="K91" i="4"/>
  <c r="J89" i="4"/>
  <c r="H89" i="4"/>
  <c r="H91" i="4"/>
  <c r="G89" i="4"/>
  <c r="G91" i="4"/>
  <c r="F89" i="4"/>
  <c r="F91" i="4"/>
  <c r="E91" i="4"/>
  <c r="D91" i="4"/>
  <c r="O84" i="4"/>
  <c r="O86" i="4"/>
  <c r="N84" i="4"/>
  <c r="N86" i="4"/>
  <c r="M84" i="4"/>
  <c r="M86" i="4"/>
  <c r="L84" i="4"/>
  <c r="L86" i="4"/>
  <c r="K84" i="4"/>
  <c r="K86" i="4"/>
  <c r="I84" i="4"/>
  <c r="I86" i="4"/>
  <c r="H86" i="4"/>
  <c r="G84" i="4"/>
  <c r="G86" i="4"/>
  <c r="F84" i="4"/>
  <c r="F86" i="4"/>
  <c r="E84" i="4"/>
  <c r="E86" i="4"/>
  <c r="P79" i="4"/>
  <c r="P81" i="4"/>
  <c r="O79" i="4"/>
  <c r="O81" i="4"/>
  <c r="N79" i="4"/>
  <c r="N81" i="4"/>
  <c r="M79" i="4"/>
  <c r="L79" i="4"/>
  <c r="L81" i="4"/>
  <c r="J79" i="4"/>
  <c r="J81" i="4"/>
  <c r="I79" i="4"/>
  <c r="I81" i="4"/>
  <c r="H79" i="4"/>
  <c r="H81" i="4"/>
  <c r="G79" i="4"/>
  <c r="G81" i="4"/>
  <c r="F79" i="4"/>
  <c r="F81" i="4"/>
  <c r="D79" i="4"/>
  <c r="D81" i="4"/>
  <c r="P74" i="4"/>
  <c r="O74" i="4"/>
  <c r="O76" i="4"/>
  <c r="N74" i="4"/>
  <c r="N76" i="4"/>
  <c r="M74" i="4"/>
  <c r="K74" i="4"/>
  <c r="K76" i="4"/>
  <c r="J74" i="4"/>
  <c r="J76" i="4"/>
  <c r="I74" i="4"/>
  <c r="I76" i="4"/>
  <c r="H74" i="4"/>
  <c r="H76" i="4"/>
  <c r="G74" i="4"/>
  <c r="G76" i="4"/>
  <c r="E74" i="4"/>
  <c r="D74" i="4"/>
  <c r="P69" i="4"/>
  <c r="P71" i="4"/>
  <c r="O69" i="4"/>
  <c r="O71" i="4"/>
  <c r="N69" i="4"/>
  <c r="N71" i="4"/>
  <c r="M71" i="4"/>
  <c r="L71" i="4"/>
  <c r="K69" i="4"/>
  <c r="K71" i="4"/>
  <c r="J69" i="4"/>
  <c r="J71" i="4"/>
  <c r="I69" i="4"/>
  <c r="I71" i="4"/>
  <c r="H69" i="4"/>
  <c r="F69" i="4"/>
  <c r="F71" i="4"/>
  <c r="E69" i="4"/>
  <c r="E71" i="4"/>
  <c r="D69" i="4"/>
  <c r="D71" i="4"/>
  <c r="P64" i="4"/>
  <c r="P66" i="4"/>
  <c r="O64" i="4"/>
  <c r="M64" i="4"/>
  <c r="M66" i="4"/>
  <c r="L64" i="4"/>
  <c r="L66" i="4"/>
  <c r="K64" i="4"/>
  <c r="K66" i="4"/>
  <c r="J64" i="4"/>
  <c r="J66" i="4"/>
  <c r="I64" i="4"/>
  <c r="I66" i="4"/>
  <c r="G66" i="4"/>
  <c r="F66" i="4"/>
  <c r="E66" i="4"/>
  <c r="D64" i="4"/>
  <c r="D66" i="4"/>
  <c r="P59" i="4"/>
  <c r="N59" i="4"/>
  <c r="N61" i="4"/>
  <c r="M59" i="4"/>
  <c r="M61" i="4"/>
  <c r="L59" i="4"/>
  <c r="L61" i="4"/>
  <c r="K59" i="4"/>
  <c r="K61" i="4"/>
  <c r="J59" i="4"/>
  <c r="H59" i="4"/>
  <c r="H61" i="4"/>
  <c r="G59" i="4"/>
  <c r="G61" i="4"/>
  <c r="F59" i="4"/>
  <c r="E59" i="4"/>
  <c r="E61" i="4"/>
  <c r="D59" i="4"/>
  <c r="D61" i="4"/>
  <c r="O54" i="4"/>
  <c r="N54" i="4"/>
  <c r="N56" i="4"/>
  <c r="M54" i="4"/>
  <c r="M56" i="4"/>
  <c r="L54" i="4"/>
  <c r="L56" i="4"/>
  <c r="K54" i="4"/>
  <c r="K56" i="4"/>
  <c r="I54" i="4"/>
  <c r="I56" i="4"/>
  <c r="H54" i="4"/>
  <c r="H56" i="4"/>
  <c r="G54" i="4"/>
  <c r="G56" i="4"/>
  <c r="F54" i="4"/>
  <c r="F56" i="4"/>
  <c r="E54" i="4"/>
  <c r="E56" i="4"/>
  <c r="P49" i="4"/>
  <c r="P51" i="4"/>
  <c r="O49" i="4"/>
  <c r="O51" i="4"/>
  <c r="N49" i="4"/>
  <c r="M49" i="4"/>
  <c r="M51" i="4"/>
  <c r="L49" i="4"/>
  <c r="L51" i="4"/>
  <c r="J49" i="4"/>
  <c r="J51" i="4"/>
  <c r="I49" i="4"/>
  <c r="H49" i="4"/>
  <c r="G49" i="4"/>
  <c r="G51" i="4"/>
  <c r="F49" i="4"/>
  <c r="D49" i="4"/>
  <c r="D51" i="4"/>
  <c r="P46" i="4"/>
  <c r="O44" i="4"/>
  <c r="O46" i="4"/>
  <c r="N44" i="4"/>
  <c r="N46" i="4"/>
  <c r="M44" i="4"/>
  <c r="M46" i="4"/>
  <c r="K44" i="4"/>
  <c r="K46" i="4"/>
  <c r="J44" i="4"/>
  <c r="J46" i="4"/>
  <c r="I44" i="4"/>
  <c r="H44" i="4"/>
  <c r="H46" i="4"/>
  <c r="G44" i="4"/>
  <c r="G46" i="4"/>
  <c r="E44" i="4"/>
  <c r="E46" i="4"/>
  <c r="D44" i="4"/>
  <c r="D46" i="4"/>
  <c r="P39" i="4"/>
  <c r="O39" i="4"/>
  <c r="O41" i="4"/>
  <c r="N39" i="4"/>
  <c r="L39" i="4"/>
  <c r="L41" i="4"/>
  <c r="K39" i="4"/>
  <c r="K41" i="4"/>
  <c r="J39" i="4"/>
  <c r="J41" i="4"/>
  <c r="I41" i="4"/>
  <c r="H41" i="4"/>
  <c r="F39" i="4"/>
  <c r="F41" i="4"/>
  <c r="E39" i="4"/>
  <c r="E41" i="4"/>
  <c r="D39" i="4"/>
  <c r="D41" i="4"/>
  <c r="P34" i="4"/>
  <c r="P36" i="4"/>
  <c r="O34" i="4"/>
  <c r="O36" i="4"/>
  <c r="M36" i="4"/>
  <c r="L34" i="4"/>
  <c r="L36" i="4"/>
  <c r="K34" i="4"/>
  <c r="K36" i="4"/>
  <c r="J34" i="4"/>
  <c r="J36" i="4"/>
  <c r="I34" i="4"/>
  <c r="G34" i="4"/>
  <c r="G36" i="4"/>
  <c r="F34" i="4"/>
  <c r="F36" i="4"/>
  <c r="E34" i="4"/>
  <c r="E36" i="4"/>
  <c r="D34" i="4"/>
  <c r="D36" i="4"/>
  <c r="P29" i="4"/>
  <c r="N29" i="4"/>
  <c r="N31" i="4"/>
  <c r="M29" i="4"/>
  <c r="M31" i="4"/>
  <c r="L29" i="4"/>
  <c r="K29" i="4"/>
  <c r="K31" i="4"/>
  <c r="J29" i="4"/>
  <c r="J31" i="4"/>
  <c r="H29" i="4"/>
  <c r="G29" i="4"/>
  <c r="G31" i="4"/>
  <c r="F29" i="4"/>
  <c r="F31" i="4"/>
  <c r="E29" i="4"/>
  <c r="E31" i="4"/>
  <c r="D29" i="4"/>
  <c r="D31" i="4"/>
  <c r="O24" i="4"/>
  <c r="O26" i="4"/>
  <c r="N24" i="4"/>
  <c r="M24" i="4"/>
  <c r="M26" i="4"/>
  <c r="L24" i="4"/>
  <c r="L26" i="4"/>
  <c r="K24" i="4"/>
  <c r="K26" i="4"/>
  <c r="I24" i="4"/>
  <c r="I26" i="4"/>
  <c r="H24" i="4"/>
  <c r="H26" i="4"/>
  <c r="G24" i="4"/>
  <c r="F24" i="4"/>
  <c r="F26" i="4"/>
  <c r="E24" i="4"/>
  <c r="E26" i="4"/>
  <c r="P19" i="4"/>
  <c r="P21" i="4"/>
  <c r="O19" i="4"/>
  <c r="O21" i="4"/>
  <c r="N19" i="4"/>
  <c r="M19" i="4"/>
  <c r="M21" i="4"/>
  <c r="L19" i="4"/>
  <c r="J19" i="4"/>
  <c r="J21" i="4"/>
  <c r="I19" i="4"/>
  <c r="I21" i="4"/>
  <c r="H19" i="4"/>
  <c r="H21" i="4"/>
  <c r="G19" i="4"/>
  <c r="G21" i="4"/>
  <c r="F19" i="4"/>
  <c r="F21" i="4"/>
  <c r="D19" i="4"/>
  <c r="D21" i="4"/>
  <c r="P14" i="4"/>
  <c r="P16" i="4"/>
  <c r="O14" i="4"/>
  <c r="N16" i="4"/>
  <c r="M14" i="4"/>
  <c r="M16" i="4"/>
  <c r="K14" i="4"/>
  <c r="K16" i="4"/>
  <c r="J14" i="4"/>
  <c r="J16" i="4"/>
  <c r="I14" i="4"/>
  <c r="H14" i="4"/>
  <c r="H16" i="4"/>
  <c r="G14" i="4"/>
  <c r="E14" i="4"/>
  <c r="E16" i="4"/>
  <c r="D14" i="4"/>
  <c r="D16" i="4"/>
  <c r="P9" i="4"/>
  <c r="P11" i="4"/>
  <c r="O9" i="4"/>
  <c r="O11" i="4"/>
  <c r="N9" i="4"/>
  <c r="L9" i="4"/>
  <c r="L11" i="4"/>
  <c r="K9" i="4"/>
  <c r="K11" i="4"/>
  <c r="J9" i="4"/>
  <c r="J11" i="4"/>
  <c r="I9" i="4"/>
  <c r="I11" i="4"/>
  <c r="H9" i="4"/>
  <c r="H11" i="4"/>
  <c r="G11" i="4"/>
  <c r="F9" i="4"/>
  <c r="F11" i="4"/>
  <c r="E9" i="4"/>
  <c r="E11" i="4"/>
  <c r="D9" i="4"/>
  <c r="D11" i="4"/>
  <c r="P4" i="4"/>
  <c r="P6" i="4"/>
  <c r="O4" i="4"/>
  <c r="M4" i="4"/>
  <c r="M6" i="4"/>
  <c r="L4" i="4"/>
  <c r="L6" i="4"/>
  <c r="K4" i="4"/>
  <c r="K6" i="4"/>
  <c r="J4" i="4"/>
  <c r="J6" i="4"/>
  <c r="I4" i="4"/>
  <c r="G4" i="4"/>
  <c r="G6" i="4"/>
  <c r="F4" i="4"/>
  <c r="F6" i="4"/>
  <c r="E4" i="4"/>
  <c r="D4" i="4"/>
  <c r="D6" i="4"/>
  <c r="R117" i="4"/>
  <c r="B118" i="4"/>
  <c r="B119" i="4" s="1"/>
  <c r="B120" i="4" s="1"/>
  <c r="B121" i="4" s="1"/>
  <c r="R251" i="4"/>
  <c r="R213" i="4"/>
  <c r="R167" i="4"/>
  <c r="R119" i="4"/>
  <c r="R69" i="4"/>
  <c r="B123" i="4"/>
  <c r="B124" i="4" s="1"/>
  <c r="B125" i="4" s="1"/>
  <c r="B126" i="4" s="1"/>
  <c r="R196" i="4"/>
  <c r="R112" i="4"/>
  <c r="R62" i="4"/>
  <c r="B163" i="4"/>
  <c r="B164" i="4" s="1"/>
  <c r="B165" i="4" s="1"/>
  <c r="B166" i="4" s="1"/>
  <c r="B193" i="4"/>
  <c r="B194" i="4" s="1"/>
  <c r="B195" i="4" s="1"/>
  <c r="B196" i="4" s="1"/>
  <c r="B233" i="4"/>
  <c r="B234" i="4" s="1"/>
  <c r="B235" i="4" s="1"/>
  <c r="B236" i="4" s="1"/>
  <c r="R194" i="4"/>
  <c r="R155" i="4"/>
  <c r="R110" i="4"/>
  <c r="R59" i="4"/>
  <c r="R153" i="4"/>
  <c r="R107" i="4"/>
  <c r="R57" i="4"/>
  <c r="B168" i="4"/>
  <c r="B169" i="4" s="1"/>
  <c r="B170" i="4" s="1"/>
  <c r="B171" i="4" s="1"/>
  <c r="B238" i="4"/>
  <c r="B239" i="4" s="1"/>
  <c r="B240" i="4" s="1"/>
  <c r="B241" i="4" s="1"/>
  <c r="R237" i="4"/>
  <c r="R141" i="4"/>
  <c r="R105" i="4"/>
  <c r="R52" i="4"/>
  <c r="B103" i="4"/>
  <c r="B104" i="4" s="1"/>
  <c r="B105" i="4" s="1"/>
  <c r="B106" i="4" s="1"/>
  <c r="B198" i="4"/>
  <c r="B199" i="4" s="1"/>
  <c r="B200" i="4" s="1"/>
  <c r="B201" i="4" s="1"/>
  <c r="R232" i="4"/>
  <c r="R50" i="4"/>
  <c r="R47" i="4"/>
  <c r="B108" i="4"/>
  <c r="B109" i="4" s="1"/>
  <c r="B110" i="4" s="1"/>
  <c r="B111" i="4" s="1"/>
  <c r="R179" i="4"/>
  <c r="R45" i="4"/>
  <c r="R38" i="4"/>
  <c r="R172" i="4"/>
  <c r="R124" i="4"/>
  <c r="R215" i="4"/>
  <c r="R122" i="4"/>
  <c r="B223" i="4"/>
  <c r="B224" i="4" s="1"/>
  <c r="B225" i="4" s="1"/>
  <c r="B226" i="4" s="1"/>
  <c r="R247" i="4"/>
  <c r="R235" i="4"/>
  <c r="R223" i="4"/>
  <c r="R211" i="4"/>
  <c r="R199" i="4"/>
  <c r="R175" i="4"/>
  <c r="R163" i="4"/>
  <c r="R151" i="4"/>
  <c r="R139" i="4"/>
  <c r="R115" i="4"/>
  <c r="R103" i="4"/>
  <c r="R67" i="4"/>
  <c r="R55" i="4"/>
  <c r="R43" i="4"/>
  <c r="R31" i="4"/>
  <c r="R7" i="4"/>
  <c r="B8" i="4"/>
  <c r="B9" i="4" s="1"/>
  <c r="B10" i="4" s="1"/>
  <c r="B11" i="4" s="1"/>
  <c r="B68" i="4"/>
  <c r="B69" i="4" s="1"/>
  <c r="B70" i="4" s="1"/>
  <c r="B71" i="4" s="1"/>
  <c r="B248" i="4"/>
  <c r="B249" i="4" s="1"/>
  <c r="B250" i="4" s="1"/>
  <c r="B251" i="4" s="1"/>
  <c r="R234" i="4"/>
  <c r="R222" i="4"/>
  <c r="R210" i="4"/>
  <c r="R198" i="4"/>
  <c r="R162" i="4"/>
  <c r="R150" i="4"/>
  <c r="R138" i="4"/>
  <c r="R126" i="4"/>
  <c r="R114" i="4"/>
  <c r="R102" i="4"/>
  <c r="R66" i="4"/>
  <c r="R54" i="4"/>
  <c r="R42" i="4"/>
  <c r="B93" i="4"/>
  <c r="B94" i="4" s="1"/>
  <c r="B95" i="4" s="1"/>
  <c r="B96" i="4" s="1"/>
  <c r="B153" i="4"/>
  <c r="B154" i="4" s="1"/>
  <c r="B155" i="4" s="1"/>
  <c r="B156" i="4" s="1"/>
  <c r="B213" i="4"/>
  <c r="B214" i="4" s="1"/>
  <c r="B215" i="4" s="1"/>
  <c r="B216" i="4" s="1"/>
  <c r="R233" i="4"/>
  <c r="R221" i="4"/>
  <c r="R209" i="4"/>
  <c r="R197" i="4"/>
  <c r="R161" i="4"/>
  <c r="R149" i="4"/>
  <c r="R137" i="4"/>
  <c r="R125" i="4"/>
  <c r="R113" i="4"/>
  <c r="R65" i="4"/>
  <c r="R53" i="4"/>
  <c r="R41" i="4"/>
  <c r="R220" i="4"/>
  <c r="R208" i="4"/>
  <c r="R160" i="4"/>
  <c r="R148" i="4"/>
  <c r="R40" i="4"/>
  <c r="B23" i="4"/>
  <c r="B24" i="4" s="1"/>
  <c r="B25" i="4" s="1"/>
  <c r="B26" i="4" s="1"/>
  <c r="B83" i="4"/>
  <c r="B84" i="4" s="1"/>
  <c r="B85" i="4" s="1"/>
  <c r="B86" i="4" s="1"/>
  <c r="B203" i="4"/>
  <c r="B204" i="4" s="1"/>
  <c r="B205" i="4" s="1"/>
  <c r="B206" i="4" s="1"/>
  <c r="R3" i="4"/>
  <c r="R219" i="4"/>
  <c r="R207" i="4"/>
  <c r="R195" i="4"/>
  <c r="R171" i="4"/>
  <c r="R159" i="4"/>
  <c r="R147" i="4"/>
  <c r="R111" i="4"/>
  <c r="R99" i="4"/>
  <c r="R51" i="4"/>
  <c r="R39" i="4"/>
  <c r="R5" i="4"/>
  <c r="R241" i="4"/>
  <c r="R217" i="4"/>
  <c r="R193" i="4"/>
  <c r="R181" i="4"/>
  <c r="R169" i="4"/>
  <c r="R157" i="4"/>
  <c r="R121" i="4"/>
  <c r="R109" i="4"/>
  <c r="R85" i="4"/>
  <c r="R61" i="4"/>
  <c r="R49" i="4"/>
  <c r="R37" i="4"/>
  <c r="R25" i="4"/>
  <c r="R13" i="4"/>
  <c r="R26" i="4"/>
  <c r="R240" i="4"/>
  <c r="R216" i="4"/>
  <c r="R180" i="4"/>
  <c r="R156" i="4"/>
  <c r="R120" i="4"/>
  <c r="R96" i="4"/>
  <c r="R84" i="4"/>
  <c r="R60" i="4"/>
  <c r="R24" i="4"/>
  <c r="R86" i="4"/>
  <c r="R95" i="4"/>
  <c r="R83" i="4"/>
  <c r="R23" i="4"/>
  <c r="R250" i="4"/>
  <c r="R226" i="4"/>
  <c r="R214" i="4"/>
  <c r="R166" i="4"/>
  <c r="R154" i="4"/>
  <c r="R106" i="4"/>
  <c r="R94" i="4"/>
  <c r="R70" i="4"/>
  <c r="R46" i="4"/>
  <c r="R10" i="4"/>
  <c r="B138" i="4"/>
  <c r="B139" i="4" s="1"/>
  <c r="B140" i="4" s="1"/>
  <c r="B141" i="4" s="1"/>
  <c r="R186" i="4" l="1"/>
  <c r="R184" i="4"/>
  <c r="R15" i="4"/>
  <c r="R16" i="4"/>
  <c r="R127" i="4"/>
  <c r="R75" i="4"/>
  <c r="R185" i="4"/>
  <c r="B13" i="4"/>
  <c r="B14" i="4" s="1"/>
  <c r="B15" i="4" s="1"/>
  <c r="B16" i="4" s="1"/>
  <c r="R12" i="4"/>
  <c r="R183" i="4"/>
  <c r="R78" i="4"/>
  <c r="R136" i="4"/>
  <c r="R17" i="4"/>
  <c r="R81" i="4"/>
  <c r="B133" i="4"/>
  <c r="B134" i="4" s="1"/>
  <c r="B135" i="4" s="1"/>
  <c r="B136" i="4" s="1"/>
  <c r="R19" i="4"/>
  <c r="R77" i="4"/>
  <c r="R133" i="4"/>
  <c r="R18" i="4"/>
  <c r="R135" i="4"/>
  <c r="R79" i="4"/>
  <c r="R134" i="4"/>
  <c r="R88" i="4"/>
  <c r="R190" i="4"/>
  <c r="R90" i="4"/>
  <c r="B188" i="4"/>
  <c r="B189" i="4" s="1"/>
  <c r="B190" i="4" s="1"/>
  <c r="B191" i="4" s="1"/>
  <c r="R189" i="4"/>
  <c r="B53" i="4"/>
  <c r="B54" i="4" s="1"/>
  <c r="B55" i="4" s="1"/>
  <c r="B56" i="4" s="1"/>
  <c r="R144" i="4"/>
  <c r="R91" i="4"/>
  <c r="R145" i="4"/>
  <c r="B143" i="4"/>
  <c r="B144" i="4" s="1"/>
  <c r="B145" i="4" s="1"/>
  <c r="B146" i="4" s="1"/>
  <c r="R87" i="4"/>
  <c r="R143" i="4"/>
  <c r="R89" i="4"/>
  <c r="R142" i="4"/>
  <c r="R187" i="4"/>
  <c r="R191" i="4"/>
  <c r="R229" i="4"/>
  <c r="R73" i="4"/>
  <c r="R28" i="4"/>
  <c r="R71" i="4"/>
  <c r="R131" i="4"/>
  <c r="R27" i="4"/>
  <c r="B63" i="4"/>
  <c r="B64" i="4" s="1"/>
  <c r="B65" i="4" s="1"/>
  <c r="B66" i="4" s="1"/>
  <c r="R231" i="4"/>
  <c r="R30" i="4"/>
  <c r="R174" i="4"/>
  <c r="B128" i="4"/>
  <c r="B129" i="4" s="1"/>
  <c r="B130" i="4" s="1"/>
  <c r="B131" i="4" s="1"/>
  <c r="B28" i="4"/>
  <c r="B29" i="4" s="1"/>
  <c r="B30" i="4" s="1"/>
  <c r="B31" i="4" s="1"/>
  <c r="R176" i="4"/>
  <c r="R173" i="4"/>
  <c r="R130" i="4"/>
  <c r="R74" i="4"/>
  <c r="B13" i="3"/>
  <c r="A17" i="3" s="1"/>
  <c r="R34" i="4"/>
  <c r="R11" i="4"/>
  <c r="R205" i="4"/>
  <c r="R35" i="4"/>
  <c r="B33" i="4"/>
  <c r="B34" i="4" s="1"/>
  <c r="B35" i="4" s="1"/>
  <c r="B36" i="4" s="1"/>
  <c r="R97" i="4"/>
  <c r="R33" i="4"/>
  <c r="B43" i="4"/>
  <c r="B44" i="4" s="1"/>
  <c r="B45" i="4" s="1"/>
  <c r="B46" i="4" s="1"/>
  <c r="B73" i="4"/>
  <c r="B74" i="4" s="1"/>
  <c r="B75" i="4" s="1"/>
  <c r="B76" i="4" s="1"/>
  <c r="R230" i="4"/>
  <c r="R204" i="4"/>
  <c r="B18" i="4"/>
  <c r="B19" i="4" s="1"/>
  <c r="B20" i="4" s="1"/>
  <c r="B21" i="4" s="1"/>
  <c r="B183" i="4"/>
  <c r="B184" i="4" s="1"/>
  <c r="B185" i="4" s="1"/>
  <c r="B186" i="4" s="1"/>
  <c r="R224" i="4"/>
  <c r="R227" i="4"/>
  <c r="R164" i="4"/>
  <c r="R98" i="4"/>
  <c r="R244" i="4"/>
  <c r="B228" i="4"/>
  <c r="B229" i="4" s="1"/>
  <c r="B230" i="4" s="1"/>
  <c r="B231" i="4" s="1"/>
  <c r="R203" i="4"/>
  <c r="R100" i="4"/>
  <c r="R101" i="4"/>
  <c r="R245" i="4"/>
  <c r="R242" i="4"/>
  <c r="R168" i="4"/>
  <c r="R158" i="4"/>
  <c r="R202" i="4"/>
  <c r="R36" i="4"/>
  <c r="R58" i="4"/>
  <c r="R76" i="4"/>
  <c r="R246" i="4"/>
  <c r="X44" i="4"/>
  <c r="X51" i="4"/>
  <c r="X6" i="4"/>
  <c r="X14" i="4"/>
  <c r="X18" i="4"/>
  <c r="X22" i="4"/>
  <c r="X30" i="4"/>
  <c r="X43" i="4"/>
  <c r="X7" i="4"/>
  <c r="X15" i="4"/>
  <c r="X17" i="4"/>
  <c r="X19" i="4"/>
  <c r="X23" i="4"/>
  <c r="X27" i="4"/>
  <c r="X31" i="4"/>
  <c r="X39" i="4"/>
  <c r="X45" i="4"/>
  <c r="X12" i="4"/>
  <c r="X48" i="4"/>
  <c r="X8" i="4"/>
  <c r="X20" i="4"/>
  <c r="X26" i="4"/>
  <c r="X28" i="4"/>
  <c r="X32" i="4"/>
  <c r="X46" i="4"/>
  <c r="X41" i="4"/>
  <c r="X42" i="4"/>
  <c r="X3" i="4"/>
  <c r="X40" i="4"/>
  <c r="X38" i="4"/>
  <c r="X50" i="4"/>
  <c r="A32" i="3"/>
  <c r="A30" i="3"/>
  <c r="A15" i="3"/>
  <c r="K109" i="4"/>
  <c r="K111" i="4"/>
  <c r="E109" i="4"/>
  <c r="E111" i="4"/>
  <c r="D26" i="4"/>
  <c r="D24" i="4"/>
  <c r="K51" i="4"/>
  <c r="K49" i="4"/>
  <c r="L106" i="4"/>
  <c r="L104" i="4"/>
  <c r="F134" i="4"/>
  <c r="F136" i="4"/>
  <c r="S118" i="4"/>
  <c r="K19" i="4"/>
  <c r="K21" i="4"/>
  <c r="E49" i="4"/>
  <c r="E51" i="4"/>
  <c r="L74" i="4"/>
  <c r="L76" i="4"/>
  <c r="F104" i="4"/>
  <c r="F106" i="4"/>
  <c r="M129" i="4"/>
  <c r="M131" i="4"/>
  <c r="J54" i="4"/>
  <c r="J56" i="4"/>
  <c r="D84" i="4"/>
  <c r="D86" i="4"/>
  <c r="E79" i="4"/>
  <c r="E81" i="4"/>
  <c r="E6" i="4"/>
  <c r="E19" i="4"/>
  <c r="E21" i="4"/>
  <c r="L21" i="4"/>
  <c r="L31" i="4"/>
  <c r="L44" i="4"/>
  <c r="L46" i="4"/>
  <c r="F51" i="4"/>
  <c r="F61" i="4"/>
  <c r="F76" i="4"/>
  <c r="F74" i="4"/>
  <c r="M76" i="4"/>
  <c r="M99" i="4"/>
  <c r="M101" i="4"/>
  <c r="G106" i="4"/>
  <c r="G129" i="4"/>
  <c r="G131" i="4"/>
  <c r="N131" i="4"/>
  <c r="J244" i="4"/>
  <c r="J246" i="4"/>
  <c r="G9" i="4"/>
  <c r="H39" i="4"/>
  <c r="F44" i="4"/>
  <c r="F46" i="4"/>
  <c r="N124" i="4"/>
  <c r="N126" i="4"/>
  <c r="E249" i="4"/>
  <c r="E251" i="4"/>
  <c r="F14" i="4"/>
  <c r="F16" i="4"/>
  <c r="M39" i="4"/>
  <c r="M41" i="4"/>
  <c r="G69" i="4"/>
  <c r="G71" i="4"/>
  <c r="N94" i="4"/>
  <c r="N96" i="4"/>
  <c r="H124" i="4"/>
  <c r="H126" i="4"/>
  <c r="O149" i="4"/>
  <c r="O151" i="4"/>
  <c r="P26" i="4"/>
  <c r="P24" i="4"/>
  <c r="D56" i="4"/>
  <c r="D54" i="4"/>
  <c r="S54" i="4" s="1"/>
  <c r="L134" i="4"/>
  <c r="L136" i="4"/>
  <c r="H154" i="4"/>
  <c r="H156" i="4"/>
  <c r="M9" i="4"/>
  <c r="M11" i="4"/>
  <c r="G16" i="4"/>
  <c r="G26" i="4"/>
  <c r="G39" i="4"/>
  <c r="G41" i="4"/>
  <c r="N41" i="4"/>
  <c r="N51" i="4"/>
  <c r="N64" i="4"/>
  <c r="N66" i="4"/>
  <c r="H71" i="4"/>
  <c r="H94" i="4"/>
  <c r="H96" i="4"/>
  <c r="O96" i="4"/>
  <c r="O119" i="4"/>
  <c r="O121" i="4"/>
  <c r="I126" i="4"/>
  <c r="I149" i="4"/>
  <c r="I151" i="4"/>
  <c r="P151" i="4"/>
  <c r="D89" i="4"/>
  <c r="N11" i="4"/>
  <c r="N21" i="4"/>
  <c r="N36" i="4"/>
  <c r="N34" i="4"/>
  <c r="H51" i="4"/>
  <c r="H64" i="4"/>
  <c r="H66" i="4"/>
  <c r="O66" i="4"/>
  <c r="I96" i="4"/>
  <c r="I119" i="4"/>
  <c r="I121" i="4"/>
  <c r="P121" i="4"/>
  <c r="P144" i="4"/>
  <c r="P146" i="4"/>
  <c r="G101" i="4"/>
  <c r="G99" i="4"/>
  <c r="N6" i="4"/>
  <c r="N4" i="4"/>
  <c r="H34" i="4"/>
  <c r="H36" i="4"/>
  <c r="O59" i="4"/>
  <c r="O61" i="4"/>
  <c r="I89" i="4"/>
  <c r="I91" i="4"/>
  <c r="J144" i="4"/>
  <c r="J146" i="4"/>
  <c r="O89" i="4"/>
  <c r="K249" i="4"/>
  <c r="E139" i="4"/>
  <c r="E141" i="4"/>
  <c r="J24" i="4"/>
  <c r="J26" i="4"/>
  <c r="L14" i="4"/>
  <c r="L16" i="4"/>
  <c r="S53" i="4"/>
  <c r="S103" i="4"/>
  <c r="H4" i="4"/>
  <c r="H6" i="4"/>
  <c r="O6" i="4"/>
  <c r="O16" i="4"/>
  <c r="O29" i="4"/>
  <c r="O31" i="4"/>
  <c r="I36" i="4"/>
  <c r="I46" i="4"/>
  <c r="I59" i="4"/>
  <c r="I61" i="4"/>
  <c r="P61" i="4"/>
  <c r="P84" i="4"/>
  <c r="P86" i="4"/>
  <c r="J91" i="4"/>
  <c r="J114" i="4"/>
  <c r="J116" i="4"/>
  <c r="D121" i="4"/>
  <c r="D144" i="4"/>
  <c r="D146" i="4"/>
  <c r="K146" i="4"/>
  <c r="P114" i="4"/>
  <c r="K79" i="4"/>
  <c r="K81" i="4"/>
  <c r="S189" i="4"/>
  <c r="I6" i="4"/>
  <c r="I16" i="4"/>
  <c r="I31" i="4"/>
  <c r="I29" i="4"/>
  <c r="P31" i="4"/>
  <c r="P41" i="4"/>
  <c r="P56" i="4"/>
  <c r="P54" i="4"/>
  <c r="J61" i="4"/>
  <c r="J86" i="4"/>
  <c r="J84" i="4"/>
  <c r="D114" i="4"/>
  <c r="D116" i="4"/>
  <c r="K116" i="4"/>
  <c r="K139" i="4"/>
  <c r="K141" i="4"/>
  <c r="E146" i="4"/>
  <c r="L244" i="4"/>
  <c r="L246" i="4"/>
  <c r="F244" i="4"/>
  <c r="F246" i="4"/>
  <c r="M239" i="4"/>
  <c r="X37" i="4"/>
  <c r="X21" i="4"/>
  <c r="G239" i="4"/>
  <c r="G241" i="4"/>
  <c r="P246" i="4"/>
  <c r="N234" i="4"/>
  <c r="X4" i="4"/>
  <c r="B12" i="3"/>
  <c r="B28" i="3" s="1"/>
  <c r="D28" i="3" s="1"/>
  <c r="X25" i="4"/>
  <c r="R48" i="4"/>
  <c r="X34" i="4"/>
  <c r="X36" i="4"/>
  <c r="X13" i="4"/>
  <c r="X35" i="4"/>
  <c r="X10" i="4"/>
  <c r="X33" i="4"/>
  <c r="R200" i="4"/>
  <c r="R2" i="4"/>
  <c r="X11" i="4"/>
  <c r="R4" i="4"/>
  <c r="X24" i="4"/>
  <c r="X9" i="4"/>
  <c r="X29" i="4"/>
  <c r="X49" i="4"/>
  <c r="R6" i="4"/>
  <c r="R177" i="4"/>
  <c r="B178" i="4"/>
  <c r="B179" i="4" s="1"/>
  <c r="B180" i="4" s="1"/>
  <c r="B181" i="4" s="1"/>
  <c r="X5" i="4"/>
  <c r="X16" i="4"/>
  <c r="X47" i="4"/>
  <c r="R8" i="4"/>
  <c r="R128" i="4"/>
  <c r="B218" i="4"/>
  <c r="B219" i="4" s="1"/>
  <c r="B220" i="4" s="1"/>
  <c r="B221" i="4" s="1"/>
  <c r="R238" i="4"/>
  <c r="X2" i="4"/>
  <c r="R63" i="4"/>
  <c r="B78" i="4"/>
  <c r="B79" i="4" s="1"/>
  <c r="B80" i="4" s="1"/>
  <c r="B81" i="4" s="1"/>
  <c r="B113" i="4"/>
  <c r="B114" i="4" s="1"/>
  <c r="B115" i="4" s="1"/>
  <c r="B116" i="4" s="1"/>
  <c r="B243" i="4"/>
  <c r="B244" i="4" s="1"/>
  <c r="B245" i="4" s="1"/>
  <c r="B246" i="4" s="1"/>
  <c r="R21" i="4"/>
  <c r="C33" i="3" l="1"/>
  <c r="C30" i="3"/>
  <c r="C32" i="3"/>
  <c r="S58" i="4"/>
  <c r="S18" i="4"/>
  <c r="S183" i="4"/>
  <c r="S66" i="4"/>
  <c r="S137" i="4"/>
  <c r="S7" i="4"/>
  <c r="S226" i="4"/>
  <c r="S117" i="4"/>
  <c r="S71" i="4"/>
  <c r="S172" i="4"/>
  <c r="B30" i="3"/>
  <c r="B32" i="3"/>
  <c r="B33" i="3"/>
  <c r="S160" i="4"/>
  <c r="S56" i="4"/>
  <c r="S162" i="4"/>
  <c r="S27" i="4"/>
  <c r="S13" i="4"/>
  <c r="S190" i="4"/>
  <c r="S234" i="4"/>
  <c r="S151" i="4"/>
  <c r="S214" i="4"/>
  <c r="S65" i="4"/>
  <c r="S179" i="4"/>
  <c r="S221" i="4"/>
  <c r="S14" i="4"/>
  <c r="S40" i="4"/>
  <c r="S196" i="4"/>
  <c r="S49" i="4"/>
  <c r="S106" i="4"/>
  <c r="S5" i="4"/>
  <c r="S251" i="4"/>
  <c r="S174" i="4"/>
  <c r="S26" i="4"/>
  <c r="S46" i="4"/>
  <c r="S246" i="4"/>
  <c r="S78" i="4"/>
  <c r="S23" i="4"/>
  <c r="S171" i="4"/>
  <c r="S83" i="4"/>
  <c r="S31" i="4"/>
  <c r="S123" i="4"/>
  <c r="S81" i="4"/>
  <c r="S115" i="4"/>
  <c r="S201" i="4"/>
  <c r="S209" i="4"/>
  <c r="S22" i="4"/>
  <c r="S102" i="4"/>
  <c r="S34" i="4"/>
  <c r="S184" i="4"/>
  <c r="S101" i="4"/>
  <c r="S57" i="4"/>
  <c r="S239" i="4"/>
  <c r="S211" i="4"/>
  <c r="S72" i="4"/>
  <c r="S4" i="4"/>
  <c r="S191" i="4"/>
  <c r="S42" i="4"/>
  <c r="S127" i="4"/>
  <c r="S77" i="4"/>
  <c r="S52" i="4"/>
  <c r="S225" i="4"/>
  <c r="S242" i="4"/>
  <c r="S208" i="4"/>
  <c r="S100" i="4"/>
  <c r="S68" i="4"/>
  <c r="S108" i="4"/>
  <c r="S16" i="4"/>
  <c r="S111" i="4"/>
  <c r="S128" i="4"/>
  <c r="S195" i="4"/>
  <c r="S150" i="4"/>
  <c r="S243" i="4"/>
  <c r="S186" i="4"/>
  <c r="S97" i="4"/>
  <c r="S198" i="4"/>
  <c r="S120" i="4"/>
  <c r="S173" i="4"/>
  <c r="S24" i="4"/>
  <c r="S193" i="4"/>
  <c r="S113" i="4"/>
  <c r="S87" i="4"/>
  <c r="S235" i="4"/>
  <c r="S99" i="4"/>
  <c r="S248" i="4"/>
  <c r="S105" i="4"/>
  <c r="S140" i="4"/>
  <c r="S51" i="4"/>
  <c r="S199" i="4"/>
  <c r="S134" i="4"/>
  <c r="S15" i="4"/>
  <c r="S107" i="4"/>
  <c r="S43" i="4"/>
  <c r="S126" i="4"/>
  <c r="S166" i="4"/>
  <c r="S124" i="4"/>
  <c r="S98" i="4"/>
  <c r="S64" i="4"/>
  <c r="S229" i="4"/>
  <c r="S29" i="4"/>
  <c r="S8" i="4"/>
  <c r="S241" i="4"/>
  <c r="S161" i="4"/>
  <c r="S158" i="4"/>
  <c r="S67" i="4"/>
  <c r="S112" i="4"/>
  <c r="S142" i="4"/>
  <c r="S96" i="4"/>
  <c r="S244" i="4"/>
  <c r="S44" i="4"/>
  <c r="S165" i="4"/>
  <c r="S153" i="4"/>
  <c r="S164" i="4"/>
  <c r="S109" i="4"/>
  <c r="S17" i="4"/>
  <c r="S95" i="4"/>
  <c r="S85" i="4"/>
  <c r="S149" i="4"/>
  <c r="S104" i="4"/>
  <c r="S154" i="4"/>
  <c r="S247" i="4"/>
  <c r="S131" i="4"/>
  <c r="S210" i="4"/>
  <c r="S93" i="4"/>
  <c r="S69" i="4"/>
  <c r="S177" i="4"/>
  <c r="S155" i="4"/>
  <c r="S152" i="4"/>
  <c r="S167" i="4"/>
  <c r="S90" i="4"/>
  <c r="S168" i="4"/>
  <c r="S163" i="4"/>
  <c r="S238" i="4"/>
  <c r="S233" i="4"/>
  <c r="S70" i="4"/>
  <c r="S245" i="4"/>
  <c r="S60" i="4"/>
  <c r="S236" i="4"/>
  <c r="S240" i="4"/>
  <c r="S223" i="4"/>
  <c r="S47" i="4"/>
  <c r="S41" i="4"/>
  <c r="S45" i="4"/>
  <c r="S136" i="4"/>
  <c r="S139" i="4"/>
  <c r="S250" i="4"/>
  <c r="S231" i="4"/>
  <c r="S185" i="4"/>
  <c r="S80" i="4"/>
  <c r="S10" i="4"/>
  <c r="S213" i="4"/>
  <c r="S116" i="4"/>
  <c r="S222" i="4"/>
  <c r="S121" i="4"/>
  <c r="S38" i="4"/>
  <c r="S204" i="4"/>
  <c r="S249" i="4"/>
  <c r="S62" i="4"/>
  <c r="S180" i="4"/>
  <c r="S215" i="4"/>
  <c r="S92" i="4"/>
  <c r="S110" i="4"/>
  <c r="S176" i="4"/>
  <c r="S122" i="4"/>
  <c r="S82" i="4"/>
  <c r="S197" i="4"/>
  <c r="S237" i="4"/>
  <c r="S129" i="4"/>
  <c r="S203" i="4"/>
  <c r="S2" i="4"/>
  <c r="S156" i="4"/>
  <c r="S205" i="4"/>
  <c r="S79" i="4"/>
  <c r="S114" i="4"/>
  <c r="S28" i="4"/>
  <c r="S212" i="4"/>
  <c r="S182" i="4"/>
  <c r="S145" i="4"/>
  <c r="S94" i="4"/>
  <c r="S206" i="4"/>
  <c r="S9" i="4"/>
  <c r="S192" i="4"/>
  <c r="S63" i="4"/>
  <c r="S75" i="4"/>
  <c r="S55" i="4"/>
  <c r="S36" i="4"/>
  <c r="S11" i="4"/>
  <c r="S170" i="4"/>
  <c r="S146" i="4"/>
  <c r="S89" i="4"/>
  <c r="S216" i="4"/>
  <c r="S73" i="4"/>
  <c r="S133" i="4"/>
  <c r="S35" i="4"/>
  <c r="S188" i="4"/>
  <c r="S178" i="4"/>
  <c r="S20" i="4"/>
  <c r="S135" i="4"/>
  <c r="S50" i="4"/>
  <c r="S19" i="4"/>
  <c r="S169" i="4"/>
  <c r="S48" i="4"/>
  <c r="S37" i="4"/>
  <c r="S207" i="4"/>
  <c r="S219" i="4"/>
  <c r="S3" i="4"/>
  <c r="S61" i="4"/>
  <c r="S76" i="4"/>
  <c r="S119" i="4"/>
  <c r="S141" i="4"/>
  <c r="S175" i="4"/>
  <c r="S91" i="4"/>
  <c r="S157" i="4"/>
  <c r="S187" i="4"/>
  <c r="S217" i="4"/>
  <c r="S143" i="4"/>
  <c r="S32" i="4"/>
  <c r="S30" i="4"/>
  <c r="S194" i="4"/>
  <c r="S159" i="4"/>
  <c r="S74" i="4"/>
  <c r="S181" i="4"/>
  <c r="S220" i="4"/>
  <c r="S86" i="4"/>
  <c r="S88" i="4"/>
  <c r="S228" i="4"/>
  <c r="S39" i="4"/>
  <c r="S33" i="4"/>
  <c r="S25" i="4"/>
  <c r="S21" i="4"/>
  <c r="S138" i="4"/>
  <c r="S130" i="4"/>
  <c r="S144" i="4"/>
  <c r="S200" i="4"/>
  <c r="S132" i="4"/>
  <c r="S227" i="4"/>
  <c r="S148" i="4"/>
  <c r="S147" i="4"/>
  <c r="S12" i="4"/>
  <c r="S6" i="4"/>
  <c r="S218" i="4"/>
  <c r="S230" i="4"/>
  <c r="S125" i="4"/>
  <c r="S84" i="4"/>
  <c r="S232" i="4"/>
  <c r="S202" i="4"/>
  <c r="S59" i="4"/>
  <c r="S224" i="4"/>
  <c r="D30" i="3" l="1"/>
  <c r="C18" i="3"/>
  <c r="D33" i="3"/>
  <c r="C22" i="3" s="1"/>
  <c r="D32" i="3"/>
  <c r="C21" i="3" s="1"/>
  <c r="B34" i="3"/>
  <c r="C34" i="3"/>
  <c r="C19" i="3" l="1"/>
  <c r="C20" i="3"/>
  <c r="B15" i="3"/>
  <c r="C17" i="3" s="1"/>
  <c r="D34" i="3"/>
  <c r="C2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kenpo03</author>
    <author>kenpo05</author>
  </authors>
  <commentList>
    <comment ref="B5" authorId="0" shapeId="0" xr:uid="{00000000-0006-0000-0000-000001000000}">
      <text>
        <r>
          <rPr>
            <b/>
            <sz val="9"/>
            <color indexed="81"/>
            <rFont val="MS P ゴシック"/>
            <family val="3"/>
            <charset val="128"/>
          </rPr>
          <t>（令和6年5月13日の場合）</t>
        </r>
        <r>
          <rPr>
            <b/>
            <sz val="14"/>
            <color indexed="81"/>
            <rFont val="MS P ゴシック"/>
            <family val="3"/>
            <charset val="128"/>
          </rPr>
          <t xml:space="preserve">
2024/5/13</t>
        </r>
        <r>
          <rPr>
            <b/>
            <sz val="9"/>
            <color indexed="81"/>
            <rFont val="MS P ゴシック"/>
            <family val="3"/>
            <charset val="128"/>
          </rPr>
          <t xml:space="preserve">
</t>
        </r>
        <r>
          <rPr>
            <b/>
            <sz val="8"/>
            <color indexed="81"/>
            <rFont val="MS P ゴシック"/>
            <family val="3"/>
            <charset val="128"/>
          </rPr>
          <t>のような形式で入力してください。</t>
        </r>
      </text>
    </comment>
    <comment ref="B6" authorId="1" shapeId="0" xr:uid="{218A19FB-44F1-4F78-8949-627E27CAEF14}">
      <text>
        <r>
          <rPr>
            <b/>
            <sz val="10"/>
            <color indexed="81"/>
            <rFont val="MS P ゴシック"/>
            <family val="3"/>
            <charset val="128"/>
          </rPr>
          <t>選択してください</t>
        </r>
      </text>
    </comment>
    <comment ref="B7" authorId="1" shapeId="0" xr:uid="{3F80285B-5586-4870-9494-C8F9507E305A}">
      <text>
        <r>
          <rPr>
            <b/>
            <sz val="10"/>
            <color indexed="81"/>
            <rFont val="MS P ゴシック"/>
            <family val="3"/>
            <charset val="128"/>
          </rPr>
          <t>選択してください</t>
        </r>
      </text>
    </comment>
  </commentList>
</comments>
</file>

<file path=xl/sharedStrings.xml><?xml version="1.0" encoding="utf-8"?>
<sst xmlns="http://schemas.openxmlformats.org/spreadsheetml/2006/main" count="1778" uniqueCount="159">
  <si>
    <t>1ヶ月</t>
  </si>
  <si>
    <t>2ヶ月</t>
  </si>
  <si>
    <t>3ヶ月</t>
  </si>
  <si>
    <t>4ヶ月</t>
  </si>
  <si>
    <t>5ヶ月</t>
  </si>
  <si>
    <t>6ヶ月</t>
  </si>
  <si>
    <t>7ヶ月</t>
  </si>
  <si>
    <t>8ヶ月</t>
  </si>
  <si>
    <t>9ヶ月</t>
  </si>
  <si>
    <t>10ヶ月</t>
  </si>
  <si>
    <t>11ヶ月</t>
  </si>
  <si>
    <t>12ヶ月</t>
  </si>
  <si>
    <t>一般保険料</t>
  </si>
  <si>
    <t>調整保険料</t>
  </si>
  <si>
    <t>小計</t>
  </si>
  <si>
    <t>元利合計倍率</t>
  </si>
  <si>
    <t>計算方式</t>
  </si>
  <si>
    <t>定率</t>
  </si>
  <si>
    <t>一般保険料率</t>
  </si>
  <si>
    <t>/1,000</t>
  </si>
  <si>
    <t>計算方法</t>
  </si>
  <si>
    <t>一般・調整は内枠、介護は個別計算</t>
  </si>
  <si>
    <t>介護保険料率</t>
  </si>
  <si>
    <t>調整保険料率</t>
  </si>
  <si>
    <t>合計</t>
  </si>
  <si>
    <t>標準報酬月額</t>
    <rPh sb="0" eb="2">
      <t>ヒョウジュン</t>
    </rPh>
    <rPh sb="2" eb="4">
      <t>ホウシュウ</t>
    </rPh>
    <rPh sb="4" eb="6">
      <t>ゲツガク</t>
    </rPh>
    <phoneticPr fontId="4"/>
  </si>
  <si>
    <t>0ヶ月：割引なし</t>
    <rPh sb="4" eb="6">
      <t>ワリビキ</t>
    </rPh>
    <phoneticPr fontId="2"/>
  </si>
  <si>
    <t>介護保険料</t>
    <phoneticPr fontId="4"/>
  </si>
  <si>
    <t>合計</t>
    <rPh sb="0" eb="1">
      <t>ゴウ</t>
    </rPh>
    <phoneticPr fontId="4"/>
  </si>
  <si>
    <t>条件</t>
    <rPh sb="0" eb="2">
      <t>ジョウケン</t>
    </rPh>
    <phoneticPr fontId="2"/>
  </si>
  <si>
    <t>四捨五入</t>
  </si>
  <si>
    <t>切捨て</t>
  </si>
  <si>
    <t>資格喪失日（退職日翌日）</t>
    <rPh sb="0" eb="2">
      <t>シカク</t>
    </rPh>
    <rPh sb="2" eb="4">
      <t>ソウシツ</t>
    </rPh>
    <rPh sb="4" eb="5">
      <t>ビ</t>
    </rPh>
    <rPh sb="6" eb="8">
      <t>タイショク</t>
    </rPh>
    <rPh sb="8" eb="9">
      <t>ビ</t>
    </rPh>
    <rPh sb="9" eb="11">
      <t>ヨクジツ</t>
    </rPh>
    <phoneticPr fontId="4"/>
  </si>
  <si>
    <t>ＡＬＬ　１のはず</t>
    <phoneticPr fontId="4"/>
  </si>
  <si>
    <t>健康保険　標準報酬月額・保険料額表</t>
    <rPh sb="0" eb="2">
      <t>ケンコウ</t>
    </rPh>
    <rPh sb="2" eb="4">
      <t>ホケン</t>
    </rPh>
    <rPh sb="5" eb="7">
      <t>ヒョウジュン</t>
    </rPh>
    <rPh sb="7" eb="9">
      <t>ホウシュウ</t>
    </rPh>
    <rPh sb="9" eb="11">
      <t>ゲツガク</t>
    </rPh>
    <rPh sb="12" eb="14">
      <t>ホケン</t>
    </rPh>
    <rPh sb="14" eb="15">
      <t>リョウ</t>
    </rPh>
    <rPh sb="15" eb="16">
      <t>ガク</t>
    </rPh>
    <rPh sb="16" eb="17">
      <t>ヒョウ</t>
    </rPh>
    <phoneticPr fontId="4"/>
  </si>
  <si>
    <t>健康保険</t>
  </si>
  <si>
    <t>　　　平成３０年  ３月分保険料より適用</t>
    <phoneticPr fontId="4"/>
  </si>
  <si>
    <t>介護保険</t>
  </si>
  <si>
    <t>川口工業健康保険組合</t>
  </si>
  <si>
    <t>厚生年金</t>
  </si>
  <si>
    <t>　　　令和　　２年　９月分保険料より適用</t>
    <rPh sb="3" eb="5">
      <t>レイワ</t>
    </rPh>
    <rPh sb="8" eb="9">
      <t>ネン</t>
    </rPh>
    <phoneticPr fontId="4"/>
  </si>
  <si>
    <t>等級</t>
  </si>
  <si>
    <t>標準報酬</t>
    <phoneticPr fontId="4"/>
  </si>
  <si>
    <t>報    酬    月    額</t>
  </si>
  <si>
    <t>健康保険料(調整保険料を含む)</t>
    <phoneticPr fontId="4"/>
  </si>
  <si>
    <t>介    護    保    険    料</t>
    <phoneticPr fontId="4"/>
  </si>
  <si>
    <t>厚　生　年　金　保　険　料</t>
    <phoneticPr fontId="4"/>
  </si>
  <si>
    <t>月  額</t>
  </si>
  <si>
    <t>負  担  割  合</t>
  </si>
  <si>
    <t>厚</t>
    <rPh sb="0" eb="1">
      <t>アツシ</t>
    </rPh>
    <phoneticPr fontId="4"/>
  </si>
  <si>
    <t>計</t>
  </si>
  <si>
    <t>事業主</t>
  </si>
  <si>
    <t>被保険者</t>
  </si>
  <si>
    <t>生</t>
    <phoneticPr fontId="4"/>
  </si>
  <si>
    <t>年</t>
    <phoneticPr fontId="4"/>
  </si>
  <si>
    <t>(円)</t>
    <phoneticPr fontId="4"/>
  </si>
  <si>
    <t>金</t>
  </si>
  <si>
    <r>
      <t>58,</t>
    </r>
    <r>
      <rPr>
        <sz val="11"/>
        <rFont val="UD デジタル 教科書体 NK-R"/>
        <family val="1"/>
        <charset val="128"/>
      </rPr>
      <t>000</t>
    </r>
    <phoneticPr fontId="4"/>
  </si>
  <si>
    <t>～</t>
  </si>
  <si>
    <t>円未満</t>
  </si>
  <si>
    <r>
      <t>68,</t>
    </r>
    <r>
      <rPr>
        <sz val="11"/>
        <rFont val="UD デジタル 教科書体 NK-R"/>
        <family val="1"/>
        <charset val="128"/>
      </rPr>
      <t>000</t>
    </r>
    <phoneticPr fontId="4"/>
  </si>
  <si>
    <t>〃</t>
  </si>
  <si>
    <r>
      <t>78,</t>
    </r>
    <r>
      <rPr>
        <sz val="11"/>
        <rFont val="UD デジタル 教科書体 NK-R"/>
        <family val="1"/>
        <charset val="128"/>
      </rPr>
      <t>000</t>
    </r>
    <phoneticPr fontId="4"/>
  </si>
  <si>
    <r>
      <t>88,</t>
    </r>
    <r>
      <rPr>
        <sz val="11"/>
        <rFont val="UD デジタル 教科書体 NK-R"/>
        <family val="1"/>
        <charset val="128"/>
      </rPr>
      <t>000</t>
    </r>
    <phoneticPr fontId="4"/>
  </si>
  <si>
    <r>
      <t>98,</t>
    </r>
    <r>
      <rPr>
        <sz val="11"/>
        <rFont val="UD デジタル 教科書体 NK-R"/>
        <family val="1"/>
        <charset val="128"/>
      </rPr>
      <t>000</t>
    </r>
    <phoneticPr fontId="4"/>
  </si>
  <si>
    <r>
      <t>104,</t>
    </r>
    <r>
      <rPr>
        <sz val="11"/>
        <rFont val="UD デジタル 教科書体 NK-R"/>
        <family val="1"/>
        <charset val="128"/>
      </rPr>
      <t>000</t>
    </r>
    <phoneticPr fontId="4"/>
  </si>
  <si>
    <r>
      <t>110,</t>
    </r>
    <r>
      <rPr>
        <sz val="11"/>
        <rFont val="UD デジタル 教科書体 NK-R"/>
        <family val="1"/>
        <charset val="128"/>
      </rPr>
      <t>000</t>
    </r>
    <phoneticPr fontId="4"/>
  </si>
  <si>
    <r>
      <t>118,</t>
    </r>
    <r>
      <rPr>
        <sz val="11"/>
        <rFont val="UD デジタル 教科書体 NK-R"/>
        <family val="1"/>
        <charset val="128"/>
      </rPr>
      <t>000</t>
    </r>
    <phoneticPr fontId="4"/>
  </si>
  <si>
    <r>
      <t>126,</t>
    </r>
    <r>
      <rPr>
        <sz val="11"/>
        <rFont val="UD デジタル 教科書体 NK-R"/>
        <family val="1"/>
        <charset val="128"/>
      </rPr>
      <t>000</t>
    </r>
    <phoneticPr fontId="4"/>
  </si>
  <si>
    <r>
      <t>134,</t>
    </r>
    <r>
      <rPr>
        <sz val="11"/>
        <rFont val="UD デジタル 教科書体 NK-R"/>
        <family val="1"/>
        <charset val="128"/>
      </rPr>
      <t>000</t>
    </r>
    <phoneticPr fontId="4"/>
  </si>
  <si>
    <r>
      <t>142,</t>
    </r>
    <r>
      <rPr>
        <sz val="11"/>
        <rFont val="UD デジタル 教科書体 NK-R"/>
        <family val="1"/>
        <charset val="128"/>
      </rPr>
      <t>000</t>
    </r>
    <phoneticPr fontId="4"/>
  </si>
  <si>
    <r>
      <t>150,</t>
    </r>
    <r>
      <rPr>
        <sz val="11"/>
        <rFont val="UD デジタル 教科書体 NK-R"/>
        <family val="1"/>
        <charset val="128"/>
      </rPr>
      <t>000</t>
    </r>
    <phoneticPr fontId="4"/>
  </si>
  <si>
    <r>
      <t>160,</t>
    </r>
    <r>
      <rPr>
        <sz val="11"/>
        <rFont val="UD デジタル 教科書体 NK-R"/>
        <family val="1"/>
        <charset val="128"/>
      </rPr>
      <t>000</t>
    </r>
    <phoneticPr fontId="4"/>
  </si>
  <si>
    <r>
      <t>170,</t>
    </r>
    <r>
      <rPr>
        <sz val="11"/>
        <rFont val="UD デジタル 教科書体 NK-R"/>
        <family val="1"/>
        <charset val="128"/>
      </rPr>
      <t>000</t>
    </r>
    <phoneticPr fontId="4"/>
  </si>
  <si>
    <r>
      <t>180,</t>
    </r>
    <r>
      <rPr>
        <sz val="11"/>
        <rFont val="UD デジタル 教科書体 NK-R"/>
        <family val="1"/>
        <charset val="128"/>
      </rPr>
      <t>000</t>
    </r>
    <phoneticPr fontId="4"/>
  </si>
  <si>
    <r>
      <t>190,</t>
    </r>
    <r>
      <rPr>
        <sz val="11"/>
        <rFont val="UD デジタル 教科書体 NK-R"/>
        <family val="1"/>
        <charset val="128"/>
      </rPr>
      <t>000</t>
    </r>
    <phoneticPr fontId="4"/>
  </si>
  <si>
    <r>
      <t>200,</t>
    </r>
    <r>
      <rPr>
        <sz val="11"/>
        <rFont val="UD デジタル 教科書体 NK-R"/>
        <family val="1"/>
        <charset val="128"/>
      </rPr>
      <t>000</t>
    </r>
    <phoneticPr fontId="4"/>
  </si>
  <si>
    <r>
      <t>220,</t>
    </r>
    <r>
      <rPr>
        <sz val="11"/>
        <rFont val="UD デジタル 教科書体 NK-R"/>
        <family val="1"/>
        <charset val="128"/>
      </rPr>
      <t>000</t>
    </r>
    <phoneticPr fontId="4"/>
  </si>
  <si>
    <r>
      <t>240,</t>
    </r>
    <r>
      <rPr>
        <sz val="11"/>
        <rFont val="UD デジタル 教科書体 NK-R"/>
        <family val="1"/>
        <charset val="128"/>
      </rPr>
      <t>000</t>
    </r>
    <phoneticPr fontId="4"/>
  </si>
  <si>
    <r>
      <t>260,</t>
    </r>
    <r>
      <rPr>
        <sz val="11"/>
        <rFont val="UD デジタル 教科書体 NK-R"/>
        <family val="1"/>
        <charset val="128"/>
      </rPr>
      <t>000</t>
    </r>
    <phoneticPr fontId="4"/>
  </si>
  <si>
    <r>
      <t>280,</t>
    </r>
    <r>
      <rPr>
        <sz val="11"/>
        <rFont val="UD デジタル 教科書体 NK-R"/>
        <family val="1"/>
        <charset val="128"/>
      </rPr>
      <t>000</t>
    </r>
    <phoneticPr fontId="4"/>
  </si>
  <si>
    <r>
      <t>300,</t>
    </r>
    <r>
      <rPr>
        <sz val="11"/>
        <rFont val="UD デジタル 教科書体 NK-R"/>
        <family val="1"/>
        <charset val="128"/>
      </rPr>
      <t>000</t>
    </r>
    <phoneticPr fontId="4"/>
  </si>
  <si>
    <r>
      <t>320,</t>
    </r>
    <r>
      <rPr>
        <sz val="11"/>
        <rFont val="UD デジタル 教科書体 NK-R"/>
        <family val="1"/>
        <charset val="128"/>
      </rPr>
      <t>000</t>
    </r>
    <phoneticPr fontId="4"/>
  </si>
  <si>
    <r>
      <t>340,</t>
    </r>
    <r>
      <rPr>
        <sz val="11"/>
        <rFont val="UD デジタル 教科書体 NK-R"/>
        <family val="1"/>
        <charset val="128"/>
      </rPr>
      <t>000</t>
    </r>
    <phoneticPr fontId="4"/>
  </si>
  <si>
    <r>
      <t>360,</t>
    </r>
    <r>
      <rPr>
        <sz val="11"/>
        <rFont val="UD デジタル 教科書体 NK-R"/>
        <family val="1"/>
        <charset val="128"/>
      </rPr>
      <t>000</t>
    </r>
    <phoneticPr fontId="4"/>
  </si>
  <si>
    <r>
      <t>380,</t>
    </r>
    <r>
      <rPr>
        <sz val="11"/>
        <rFont val="UD デジタル 教科書体 NK-R"/>
        <family val="1"/>
        <charset val="128"/>
      </rPr>
      <t>000</t>
    </r>
    <phoneticPr fontId="4"/>
  </si>
  <si>
    <r>
      <t>410,</t>
    </r>
    <r>
      <rPr>
        <sz val="11"/>
        <rFont val="UD デジタル 教科書体 NK-R"/>
        <family val="1"/>
        <charset val="128"/>
      </rPr>
      <t>000</t>
    </r>
    <phoneticPr fontId="4"/>
  </si>
  <si>
    <r>
      <t>440,</t>
    </r>
    <r>
      <rPr>
        <sz val="11"/>
        <rFont val="UD デジタル 教科書体 NK-R"/>
        <family val="1"/>
        <charset val="128"/>
      </rPr>
      <t>000</t>
    </r>
    <phoneticPr fontId="4"/>
  </si>
  <si>
    <r>
      <t>470,</t>
    </r>
    <r>
      <rPr>
        <sz val="11"/>
        <rFont val="UD デジタル 教科書体 NK-R"/>
        <family val="1"/>
        <charset val="128"/>
      </rPr>
      <t>000</t>
    </r>
    <phoneticPr fontId="4"/>
  </si>
  <si>
    <r>
      <t>500,</t>
    </r>
    <r>
      <rPr>
        <sz val="11"/>
        <rFont val="UD デジタル 教科書体 NK-R"/>
        <family val="1"/>
        <charset val="128"/>
      </rPr>
      <t>000</t>
    </r>
    <phoneticPr fontId="4"/>
  </si>
  <si>
    <r>
      <t>530,</t>
    </r>
    <r>
      <rPr>
        <sz val="11"/>
        <rFont val="UD デジタル 教科書体 NK-R"/>
        <family val="1"/>
        <charset val="128"/>
      </rPr>
      <t>000</t>
    </r>
    <phoneticPr fontId="4"/>
  </si>
  <si>
    <r>
      <t>560,</t>
    </r>
    <r>
      <rPr>
        <sz val="11"/>
        <rFont val="UD デジタル 教科書体 NK-R"/>
        <family val="1"/>
        <charset val="128"/>
      </rPr>
      <t>000</t>
    </r>
    <phoneticPr fontId="4"/>
  </si>
  <si>
    <r>
      <t>590,</t>
    </r>
    <r>
      <rPr>
        <sz val="11"/>
        <rFont val="UD デジタル 教科書体 NK-R"/>
        <family val="1"/>
        <charset val="128"/>
      </rPr>
      <t>000</t>
    </r>
    <phoneticPr fontId="4"/>
  </si>
  <si>
    <r>
      <t>620,</t>
    </r>
    <r>
      <rPr>
        <sz val="11"/>
        <rFont val="UD デジタル 教科書体 NK-R"/>
        <family val="1"/>
        <charset val="128"/>
      </rPr>
      <t>000</t>
    </r>
    <phoneticPr fontId="4"/>
  </si>
  <si>
    <r>
      <t>650,</t>
    </r>
    <r>
      <rPr>
        <sz val="11"/>
        <rFont val="UD デジタル 教科書体 NK-R"/>
        <family val="1"/>
        <charset val="128"/>
      </rPr>
      <t>000</t>
    </r>
    <phoneticPr fontId="4"/>
  </si>
  <si>
    <r>
      <t>680,</t>
    </r>
    <r>
      <rPr>
        <sz val="11"/>
        <rFont val="UD デジタル 教科書体 NK-R"/>
        <family val="1"/>
        <charset val="128"/>
      </rPr>
      <t>000</t>
    </r>
    <phoneticPr fontId="4"/>
  </si>
  <si>
    <r>
      <t>710,</t>
    </r>
    <r>
      <rPr>
        <sz val="11"/>
        <rFont val="UD デジタル 教科書体 NK-R"/>
        <family val="1"/>
        <charset val="128"/>
      </rPr>
      <t>000</t>
    </r>
    <phoneticPr fontId="4"/>
  </si>
  <si>
    <r>
      <t>750,</t>
    </r>
    <r>
      <rPr>
        <sz val="11"/>
        <rFont val="UD デジタル 教科書体 NK-R"/>
        <family val="1"/>
        <charset val="128"/>
      </rPr>
      <t>000</t>
    </r>
    <phoneticPr fontId="4"/>
  </si>
  <si>
    <r>
      <t>790,</t>
    </r>
    <r>
      <rPr>
        <sz val="11"/>
        <rFont val="UD デジタル 教科書体 NK-R"/>
        <family val="1"/>
        <charset val="128"/>
      </rPr>
      <t>000</t>
    </r>
    <phoneticPr fontId="4"/>
  </si>
  <si>
    <r>
      <t>830,</t>
    </r>
    <r>
      <rPr>
        <sz val="11"/>
        <rFont val="UD デジタル 教科書体 NK-R"/>
        <family val="1"/>
        <charset val="128"/>
      </rPr>
      <t>000</t>
    </r>
    <phoneticPr fontId="4"/>
  </si>
  <si>
    <r>
      <t>880,</t>
    </r>
    <r>
      <rPr>
        <sz val="11"/>
        <rFont val="UD デジタル 教科書体 NK-R"/>
        <family val="1"/>
        <charset val="128"/>
      </rPr>
      <t>000</t>
    </r>
    <phoneticPr fontId="4"/>
  </si>
  <si>
    <r>
      <t>930,</t>
    </r>
    <r>
      <rPr>
        <sz val="11"/>
        <rFont val="UD デジタル 教科書体 NK-R"/>
        <family val="1"/>
        <charset val="128"/>
      </rPr>
      <t>000</t>
    </r>
    <phoneticPr fontId="4"/>
  </si>
  <si>
    <r>
      <t>980,</t>
    </r>
    <r>
      <rPr>
        <sz val="11"/>
        <rFont val="UD デジタル 教科書体 NK-R"/>
        <family val="1"/>
        <charset val="128"/>
      </rPr>
      <t>000</t>
    </r>
    <phoneticPr fontId="4"/>
  </si>
  <si>
    <r>
      <t>1,030,</t>
    </r>
    <r>
      <rPr>
        <sz val="11"/>
        <rFont val="UD デジタル 教科書体 NK-R"/>
        <family val="1"/>
        <charset val="128"/>
      </rPr>
      <t>000</t>
    </r>
    <phoneticPr fontId="4"/>
  </si>
  <si>
    <r>
      <t>1,090,</t>
    </r>
    <r>
      <rPr>
        <sz val="11"/>
        <rFont val="UD デジタル 教科書体 NK-R"/>
        <family val="1"/>
        <charset val="128"/>
      </rPr>
      <t>000</t>
    </r>
    <phoneticPr fontId="4"/>
  </si>
  <si>
    <r>
      <t>1,150,</t>
    </r>
    <r>
      <rPr>
        <sz val="11"/>
        <rFont val="UD デジタル 教科書体 NK-R"/>
        <family val="1"/>
        <charset val="128"/>
      </rPr>
      <t>000</t>
    </r>
    <phoneticPr fontId="4"/>
  </si>
  <si>
    <r>
      <t>1,210,</t>
    </r>
    <r>
      <rPr>
        <sz val="11"/>
        <rFont val="UD デジタル 教科書体 NK-R"/>
        <family val="1"/>
        <charset val="128"/>
      </rPr>
      <t>000</t>
    </r>
    <phoneticPr fontId="4"/>
  </si>
  <si>
    <r>
      <t>1,270,</t>
    </r>
    <r>
      <rPr>
        <sz val="11"/>
        <rFont val="UD デジタル 教科書体 NK-R"/>
        <family val="1"/>
        <charset val="128"/>
      </rPr>
      <t>000</t>
    </r>
    <phoneticPr fontId="4"/>
  </si>
  <si>
    <r>
      <t>1,330,</t>
    </r>
    <r>
      <rPr>
        <sz val="11"/>
        <rFont val="UD デジタル 教科書体 NK-R"/>
        <family val="1"/>
        <charset val="128"/>
      </rPr>
      <t>000</t>
    </r>
    <phoneticPr fontId="4"/>
  </si>
  <si>
    <r>
      <t>1,390,</t>
    </r>
    <r>
      <rPr>
        <sz val="11"/>
        <rFont val="UD デジタル 教科書体 NK-R"/>
        <family val="1"/>
        <charset val="128"/>
      </rPr>
      <t>000</t>
    </r>
    <phoneticPr fontId="4"/>
  </si>
  <si>
    <t>以        上</t>
  </si>
  <si>
    <t>※　厚生年金の１等級の「報酬月額」欄は、「９３，０００円未満」と読み替えてください。　　厚生年金の３２等級の「報酬月額」欄は、「６３５，０００円以上」と読み替えてください。</t>
    <rPh sb="2" eb="4">
      <t>コウセイ</t>
    </rPh>
    <rPh sb="4" eb="6">
      <t>ネンキン</t>
    </rPh>
    <rPh sb="8" eb="10">
      <t>トウキュウ</t>
    </rPh>
    <rPh sb="12" eb="14">
      <t>ホウシュウ</t>
    </rPh>
    <rPh sb="14" eb="16">
      <t>ゲツガク</t>
    </rPh>
    <rPh sb="17" eb="18">
      <t>ラン</t>
    </rPh>
    <rPh sb="27" eb="28">
      <t>エン</t>
    </rPh>
    <rPh sb="28" eb="30">
      <t>ミマン</t>
    </rPh>
    <rPh sb="32" eb="33">
      <t>ヨ</t>
    </rPh>
    <rPh sb="34" eb="35">
      <t>カ</t>
    </rPh>
    <rPh sb="44" eb="46">
      <t>コウセイ</t>
    </rPh>
    <rPh sb="46" eb="48">
      <t>ネンキン</t>
    </rPh>
    <rPh sb="51" eb="53">
      <t>トウキュウ</t>
    </rPh>
    <rPh sb="55" eb="57">
      <t>ホウシュウ</t>
    </rPh>
    <rPh sb="57" eb="59">
      <t>ゲツガク</t>
    </rPh>
    <rPh sb="60" eb="61">
      <t>ラン</t>
    </rPh>
    <rPh sb="71" eb="72">
      <t>エン</t>
    </rPh>
    <rPh sb="72" eb="74">
      <t>イジョウ</t>
    </rPh>
    <rPh sb="76" eb="77">
      <t>ヨ</t>
    </rPh>
    <rPh sb="78" eb="79">
      <t>カ</t>
    </rPh>
    <phoneticPr fontId="4"/>
  </si>
  <si>
    <r>
      <t>※　健保組合の賞与の保険料（健康保険料＋介護保険料）は毎月の給与時と同率です。また、平成28年4月1日より、標準賞与額の年度累計の上限は、</t>
    </r>
    <r>
      <rPr>
        <b/>
        <sz val="14"/>
        <rFont val="UD デジタル 教科書体 NK-R"/>
        <family val="1"/>
        <charset val="128"/>
      </rPr>
      <t>５７３</t>
    </r>
    <r>
      <rPr>
        <sz val="14"/>
        <rFont val="UD デジタル 教科書体 NK-R"/>
        <family val="1"/>
        <charset val="128"/>
      </rPr>
      <t>万円です。</t>
    </r>
    <rPh sb="2" eb="4">
      <t>ケンポ</t>
    </rPh>
    <rPh sb="4" eb="6">
      <t>クミアイ</t>
    </rPh>
    <rPh sb="7" eb="9">
      <t>ショウヨ</t>
    </rPh>
    <rPh sb="10" eb="13">
      <t>ホケンリョウ</t>
    </rPh>
    <rPh sb="14" eb="16">
      <t>ケンコウ</t>
    </rPh>
    <rPh sb="16" eb="19">
      <t>ホケンリョウ</t>
    </rPh>
    <rPh sb="20" eb="22">
      <t>カイゴ</t>
    </rPh>
    <rPh sb="22" eb="25">
      <t>ホケンリョウ</t>
    </rPh>
    <rPh sb="27" eb="29">
      <t>マイツキ</t>
    </rPh>
    <rPh sb="30" eb="32">
      <t>キュウヨ</t>
    </rPh>
    <rPh sb="32" eb="33">
      <t>ジ</t>
    </rPh>
    <rPh sb="34" eb="36">
      <t>ドウリツ</t>
    </rPh>
    <rPh sb="42" eb="44">
      <t>ヘイセイ</t>
    </rPh>
    <rPh sb="46" eb="47">
      <t>ネン</t>
    </rPh>
    <rPh sb="48" eb="49">
      <t>ガツ</t>
    </rPh>
    <rPh sb="50" eb="51">
      <t>ニチ</t>
    </rPh>
    <rPh sb="54" eb="56">
      <t>ヒョウジュン</t>
    </rPh>
    <rPh sb="56" eb="58">
      <t>ショウヨ</t>
    </rPh>
    <rPh sb="58" eb="59">
      <t>ガク</t>
    </rPh>
    <rPh sb="60" eb="62">
      <t>ネンド</t>
    </rPh>
    <rPh sb="62" eb="64">
      <t>ルイケイ</t>
    </rPh>
    <rPh sb="65" eb="67">
      <t>ジョウゲン</t>
    </rPh>
    <rPh sb="72" eb="74">
      <t>マンエン</t>
    </rPh>
    <phoneticPr fontId="4"/>
  </si>
  <si>
    <t>健康保険料</t>
    <rPh sb="0" eb="2">
      <t>ケンコウ</t>
    </rPh>
    <rPh sb="2" eb="5">
      <t>ホケンリョウ</t>
    </rPh>
    <phoneticPr fontId="4"/>
  </si>
  <si>
    <t>介護保険料</t>
    <rPh sb="0" eb="2">
      <t>カイゴ</t>
    </rPh>
    <rPh sb="2" eb="5">
      <t>ホケンリョウ</t>
    </rPh>
    <phoneticPr fontId="4"/>
  </si>
  <si>
    <t>合計</t>
    <rPh sb="0" eb="2">
      <t>ゴウケイ</t>
    </rPh>
    <phoneticPr fontId="4"/>
  </si>
  <si>
    <t>１．退職日</t>
    <rPh sb="2" eb="4">
      <t>タイショク</t>
    </rPh>
    <rPh sb="4" eb="5">
      <t>ビ</t>
    </rPh>
    <phoneticPr fontId="4"/>
  </si>
  <si>
    <t>結果</t>
    <rPh sb="0" eb="2">
      <t>ケッカ</t>
    </rPh>
    <phoneticPr fontId="4"/>
  </si>
  <si>
    <t>下期分として</t>
    <rPh sb="0" eb="2">
      <t>シモキ</t>
    </rPh>
    <rPh sb="2" eb="3">
      <t>ブン</t>
    </rPh>
    <phoneticPr fontId="4"/>
  </si>
  <si>
    <t>計</t>
    <rPh sb="0" eb="1">
      <t>ケイ</t>
    </rPh>
    <phoneticPr fontId="4"/>
  </si>
  <si>
    <t>青色の項目をご入力ください。</t>
    <rPh sb="3" eb="5">
      <t>コウモク</t>
    </rPh>
    <rPh sb="7" eb="9">
      <t>ニュウリョク</t>
    </rPh>
    <phoneticPr fontId="4"/>
  </si>
  <si>
    <r>
      <rPr>
        <b/>
        <sz val="11"/>
        <rFont val="BIZ UDPゴシック"/>
        <family val="3"/>
        <charset val="128"/>
      </rPr>
      <t>１か月あたり</t>
    </r>
    <r>
      <rPr>
        <sz val="11"/>
        <rFont val="BIZ UDPゴシック"/>
        <family val="3"/>
        <charset val="128"/>
      </rPr>
      <t>の保険料</t>
    </r>
    <rPh sb="2" eb="3">
      <t>ゲツ</t>
    </rPh>
    <rPh sb="7" eb="10">
      <t>ホケンリョウ</t>
    </rPh>
    <phoneticPr fontId="4"/>
  </si>
  <si>
    <t>下期（１０～３月分）前納</t>
    <rPh sb="0" eb="2">
      <t>シモキ</t>
    </rPh>
    <rPh sb="7" eb="9">
      <t>ツキブン</t>
    </rPh>
    <rPh sb="10" eb="12">
      <t>ゼンノウ</t>
    </rPh>
    <phoneticPr fontId="4"/>
  </si>
  <si>
    <t>＜　計算内訳　＞</t>
    <rPh sb="2" eb="4">
      <t>ケイサン</t>
    </rPh>
    <rPh sb="4" eb="6">
      <t>ウチワケ</t>
    </rPh>
    <phoneticPr fontId="4"/>
  </si>
  <si>
    <t>年度末：</t>
    <rPh sb="0" eb="3">
      <t>ネンドマツ</t>
    </rPh>
    <phoneticPr fontId="4"/>
  </si>
  <si>
    <t>介護保険料</t>
  </si>
  <si>
    <r>
      <rPr>
        <sz val="10"/>
        <rFont val="BIZ UDPゴシック"/>
        <family val="3"/>
        <charset val="128"/>
      </rPr>
      <t xml:space="preserve">  </t>
    </r>
    <r>
      <rPr>
        <sz val="11"/>
        <rFont val="BIZ UDPゴシック"/>
        <family val="3"/>
        <charset val="128"/>
      </rPr>
      <t>＜わからない場合＞
　</t>
    </r>
    <r>
      <rPr>
        <b/>
        <sz val="11"/>
        <rFont val="BIZ UDPゴシック"/>
        <family val="3"/>
        <charset val="128"/>
      </rPr>
      <t>給与明細</t>
    </r>
    <r>
      <rPr>
        <b/>
        <sz val="8"/>
        <rFont val="BIZ UDPゴシック"/>
        <family val="3"/>
        <charset val="128"/>
      </rPr>
      <t>（健康保険料+介護保険料）</t>
    </r>
    <r>
      <rPr>
        <b/>
        <sz val="11"/>
        <rFont val="BIZ UDPゴシック"/>
        <family val="3"/>
        <charset val="128"/>
      </rPr>
      <t>合算額</t>
    </r>
    <rPh sb="13" eb="15">
      <t>キュウヨ</t>
    </rPh>
    <rPh sb="15" eb="17">
      <t>メイサイ</t>
    </rPh>
    <rPh sb="18" eb="20">
      <t>ケンコウ</t>
    </rPh>
    <rPh sb="20" eb="23">
      <t>ホケンリョウ</t>
    </rPh>
    <rPh sb="24" eb="26">
      <t>カイゴ</t>
    </rPh>
    <rPh sb="26" eb="29">
      <t>ホケンリョウ</t>
    </rPh>
    <rPh sb="30" eb="32">
      <t>ガッサン</t>
    </rPh>
    <rPh sb="32" eb="33">
      <t>ガク</t>
    </rPh>
    <phoneticPr fontId="4"/>
  </si>
  <si>
    <t>３．標準報酬月額
　&lt;わかる場合&gt;</t>
    <rPh sb="2" eb="4">
      <t>ヒョウジュン</t>
    </rPh>
    <rPh sb="4" eb="6">
      <t>ホウシュウ</t>
    </rPh>
    <rPh sb="6" eb="8">
      <t>ゲツガク</t>
    </rPh>
    <rPh sb="14" eb="16">
      <t>バアイ</t>
    </rPh>
    <phoneticPr fontId="4"/>
  </si>
  <si>
    <r>
      <rPr>
        <sz val="16"/>
        <rFont val="BIZ UDPゴシック"/>
        <family val="3"/>
        <charset val="128"/>
      </rPr>
      <t>＜毎月納付＞</t>
    </r>
    <r>
      <rPr>
        <sz val="11"/>
        <rFont val="BIZ UDPゴシック"/>
        <family val="3"/>
        <charset val="128"/>
      </rPr>
      <t xml:space="preserve">
毎月納付を希望の場合</t>
    </r>
    <rPh sb="7" eb="9">
      <t>マイツキ</t>
    </rPh>
    <rPh sb="9" eb="11">
      <t>ノウフ</t>
    </rPh>
    <rPh sb="12" eb="14">
      <t>キボウ</t>
    </rPh>
    <rPh sb="15" eb="17">
      <t>バアイ</t>
    </rPh>
    <phoneticPr fontId="4"/>
  </si>
  <si>
    <r>
      <rPr>
        <sz val="16"/>
        <rFont val="BIZ UDPゴシック"/>
        <family val="3"/>
        <charset val="128"/>
      </rPr>
      <t>＜年間一括＞</t>
    </r>
    <r>
      <rPr>
        <sz val="11"/>
        <rFont val="BIZ UDPゴシック"/>
        <family val="3"/>
        <charset val="128"/>
      </rPr>
      <t xml:space="preserve">
年度末までの前納希望の場合</t>
    </r>
    <rPh sb="1" eb="3">
      <t>ネンカン</t>
    </rPh>
    <rPh sb="3" eb="5">
      <t>イッカツ</t>
    </rPh>
    <rPh sb="7" eb="10">
      <t>ネンドマツ</t>
    </rPh>
    <rPh sb="13" eb="15">
      <t>ゼンノウ</t>
    </rPh>
    <rPh sb="15" eb="17">
      <t>キボウ</t>
    </rPh>
    <rPh sb="18" eb="20">
      <t>バアイ</t>
    </rPh>
    <phoneticPr fontId="4"/>
  </si>
  <si>
    <r>
      <rPr>
        <sz val="16"/>
        <rFont val="BIZ UDPゴシック"/>
        <family val="3"/>
        <charset val="128"/>
      </rPr>
      <t>＜半期前納＞</t>
    </r>
    <r>
      <rPr>
        <sz val="11"/>
        <rFont val="BIZ UDPゴシック"/>
        <family val="3"/>
        <charset val="128"/>
      </rPr>
      <t xml:space="preserve">
半期ごとの前納を希望の場合
</t>
    </r>
    <r>
      <rPr>
        <sz val="14"/>
        <rFont val="BIZ UDPゴシック"/>
        <family val="3"/>
        <charset val="128"/>
      </rPr>
      <t>上期分として</t>
    </r>
    <rPh sb="1" eb="3">
      <t>ハンキ</t>
    </rPh>
    <rPh sb="3" eb="5">
      <t>ゼンノウ</t>
    </rPh>
    <rPh sb="22" eb="24">
      <t>カミキ</t>
    </rPh>
    <rPh sb="24" eb="25">
      <t>ブン</t>
    </rPh>
    <phoneticPr fontId="4"/>
  </si>
  <si>
    <t>年度末までの</t>
    <rPh sb="0" eb="3">
      <t>ネンドマツ</t>
    </rPh>
    <phoneticPr fontId="4"/>
  </si>
  <si>
    <r>
      <t>円を</t>
    </r>
    <r>
      <rPr>
        <b/>
        <sz val="14"/>
        <rFont val="BIZ UDPゴシック"/>
        <family val="3"/>
        <charset val="128"/>
      </rPr>
      <t>任意継続加入時</t>
    </r>
    <r>
      <rPr>
        <sz val="14"/>
        <rFont val="BIZ UDPゴシック"/>
        <family val="3"/>
        <charset val="128"/>
      </rPr>
      <t>に納めていただきます</t>
    </r>
    <rPh sb="0" eb="1">
      <t>エン</t>
    </rPh>
    <rPh sb="2" eb="4">
      <t>ニンイ</t>
    </rPh>
    <rPh sb="4" eb="6">
      <t>ケイゾク</t>
    </rPh>
    <rPh sb="6" eb="8">
      <t>カニュウ</t>
    </rPh>
    <rPh sb="8" eb="9">
      <t>ジ</t>
    </rPh>
    <rPh sb="10" eb="11">
      <t>オサ</t>
    </rPh>
    <phoneticPr fontId="4"/>
  </si>
  <si>
    <t xml:space="preserve">※事業所からの標準報酬月額に関する通知や
　ねんきんネット等でご確認ください。
</t>
    <rPh sb="1" eb="4">
      <t>ジギョウショ</t>
    </rPh>
    <rPh sb="7" eb="9">
      <t>ヒョウジュン</t>
    </rPh>
    <rPh sb="9" eb="11">
      <t>ホウシュウ</t>
    </rPh>
    <rPh sb="11" eb="13">
      <t>ゲツガク</t>
    </rPh>
    <rPh sb="14" eb="15">
      <t>カン</t>
    </rPh>
    <rPh sb="17" eb="19">
      <t>ツウチ</t>
    </rPh>
    <rPh sb="29" eb="30">
      <t>トウ</t>
    </rPh>
    <rPh sb="32" eb="34">
      <t>カクニン</t>
    </rPh>
    <phoneticPr fontId="4"/>
  </si>
  <si>
    <t>◆問い合わせ先　　電話　０４８-２２９－２３５３　（川口工業健康保険組合　収納調定係）</t>
    <rPh sb="1" eb="2">
      <t>ト</t>
    </rPh>
    <rPh sb="3" eb="4">
      <t>ア</t>
    </rPh>
    <rPh sb="6" eb="7">
      <t>サキ</t>
    </rPh>
    <rPh sb="9" eb="11">
      <t>デンワ</t>
    </rPh>
    <rPh sb="26" eb="28">
      <t>カワグチ</t>
    </rPh>
    <rPh sb="28" eb="30">
      <t>コウギョウ</t>
    </rPh>
    <rPh sb="30" eb="32">
      <t>ケンコウ</t>
    </rPh>
    <rPh sb="32" eb="34">
      <t>ホケン</t>
    </rPh>
    <rPh sb="34" eb="36">
      <t>クミアイ</t>
    </rPh>
    <rPh sb="37" eb="39">
      <t>シュウノウ</t>
    </rPh>
    <rPh sb="39" eb="40">
      <t>チョウ</t>
    </rPh>
    <rPh sb="40" eb="41">
      <t>サダム</t>
    </rPh>
    <rPh sb="41" eb="42">
      <t>カカ</t>
    </rPh>
    <phoneticPr fontId="4"/>
  </si>
  <si>
    <t>円</t>
    <rPh sb="0" eb="1">
      <t>エン</t>
    </rPh>
    <phoneticPr fontId="4"/>
  </si>
  <si>
    <t>合計保険料額</t>
    <rPh sb="0" eb="2">
      <t>ゴウケイ</t>
    </rPh>
    <rPh sb="2" eb="5">
      <t>ホケンリョウ</t>
    </rPh>
    <rPh sb="5" eb="6">
      <t>ガク</t>
    </rPh>
    <phoneticPr fontId="4"/>
  </si>
  <si>
    <t>介護保険料額</t>
    <rPh sb="0" eb="2">
      <t>カイゴ</t>
    </rPh>
    <rPh sb="2" eb="5">
      <t>ホケンリョウ</t>
    </rPh>
    <rPh sb="5" eb="6">
      <t>ガク</t>
    </rPh>
    <phoneticPr fontId="4"/>
  </si>
  <si>
    <t>一般保険料額</t>
    <rPh sb="0" eb="2">
      <t>イッパン</t>
    </rPh>
    <rPh sb="2" eb="5">
      <t>ホケンリョウ</t>
    </rPh>
    <rPh sb="5" eb="6">
      <t>ガク</t>
    </rPh>
    <phoneticPr fontId="4"/>
  </si>
  <si>
    <t>退職時の月額</t>
    <rPh sb="0" eb="2">
      <t>タイショク</t>
    </rPh>
    <rPh sb="2" eb="3">
      <t>ジ</t>
    </rPh>
    <rPh sb="4" eb="6">
      <t>ゲツガク</t>
    </rPh>
    <phoneticPr fontId="4"/>
  </si>
  <si>
    <t>等級</t>
    <rPh sb="0" eb="2">
      <t>トウキュウ</t>
    </rPh>
    <phoneticPr fontId="4"/>
  </si>
  <si>
    <t>この表は変更する場合がございますのでご注意ください</t>
    <rPh sb="2" eb="3">
      <t>ヒョウ</t>
    </rPh>
    <rPh sb="4" eb="6">
      <t>ヘンコウ</t>
    </rPh>
    <rPh sb="8" eb="10">
      <t>バアイ</t>
    </rPh>
    <rPh sb="19" eb="21">
      <t>チュウイ</t>
    </rPh>
    <phoneticPr fontId="4"/>
  </si>
  <si>
    <t>健康保険料（平成３０年４月１日より適用）</t>
    <rPh sb="0" eb="2">
      <t>ケンコウ</t>
    </rPh>
    <rPh sb="2" eb="4">
      <t>ホケン</t>
    </rPh>
    <rPh sb="4" eb="5">
      <t>リョウ</t>
    </rPh>
    <rPh sb="6" eb="8">
      <t>ヘイセイ</t>
    </rPh>
    <rPh sb="10" eb="11">
      <t>ネン</t>
    </rPh>
    <rPh sb="12" eb="13">
      <t>ガツ</t>
    </rPh>
    <rPh sb="14" eb="15">
      <t>ニチ</t>
    </rPh>
    <rPh sb="17" eb="19">
      <t>テキヨウ</t>
    </rPh>
    <phoneticPr fontId="4"/>
  </si>
  <si>
    <t xml:space="preserve">&lt;注意事項＞　
本ツールは、任意継続被保険者を開始したときの保険料（概算）を確認するツールです。
入力内容と健保組合の登録に相違がある場合、実際納めていただく保険料も異なってしまいますので、ご承知おきの上、ご利用ください。
なお、本ツールの使用ができない場合は、通知等にて保険料のご案内をいたしますので、当組合　業務課　資格係（048-229-2353）へお問い合わせください。
</t>
    <rPh sb="1" eb="3">
      <t>チュウイ</t>
    </rPh>
    <rPh sb="3" eb="5">
      <t>ジコウ</t>
    </rPh>
    <rPh sb="49" eb="51">
      <t>ニュウリョク</t>
    </rPh>
    <rPh sb="51" eb="53">
      <t>ナイヨウ</t>
    </rPh>
    <rPh sb="54" eb="56">
      <t>ケンポ</t>
    </rPh>
    <rPh sb="56" eb="58">
      <t>クミアイ</t>
    </rPh>
    <rPh sb="59" eb="61">
      <t>トウロク</t>
    </rPh>
    <rPh sb="62" eb="64">
      <t>ソウイ</t>
    </rPh>
    <rPh sb="67" eb="69">
      <t>バアイ</t>
    </rPh>
    <rPh sb="83" eb="84">
      <t>コト</t>
    </rPh>
    <rPh sb="115" eb="116">
      <t>ホン</t>
    </rPh>
    <rPh sb="120" eb="122">
      <t>シヨウ</t>
    </rPh>
    <rPh sb="127" eb="129">
      <t>バアイ</t>
    </rPh>
    <rPh sb="131" eb="133">
      <t>ツウチ</t>
    </rPh>
    <rPh sb="133" eb="134">
      <t>トウ</t>
    </rPh>
    <rPh sb="136" eb="139">
      <t>ホケンリョウ</t>
    </rPh>
    <rPh sb="141" eb="143">
      <t>アンナイ</t>
    </rPh>
    <rPh sb="152" eb="153">
      <t>トウ</t>
    </rPh>
    <rPh sb="153" eb="155">
      <t>クミアイ</t>
    </rPh>
    <rPh sb="156" eb="159">
      <t>ギョウムカ</t>
    </rPh>
    <rPh sb="160" eb="162">
      <t>シカク</t>
    </rPh>
    <rPh sb="162" eb="163">
      <t>カカリ</t>
    </rPh>
    <rPh sb="179" eb="180">
      <t>ト</t>
    </rPh>
    <rPh sb="181" eb="182">
      <t>ア</t>
    </rPh>
    <phoneticPr fontId="4"/>
  </si>
  <si>
    <t>令和07年度  任継・特例前納保険料早見表</t>
  </si>
  <si>
    <t>12ヶ月前納一覧</t>
    <rPh sb="3" eb="4">
      <t>ゲツ</t>
    </rPh>
    <rPh sb="4" eb="6">
      <t>ゼンノウ</t>
    </rPh>
    <rPh sb="6" eb="8">
      <t>イチラン</t>
    </rPh>
    <phoneticPr fontId="2"/>
  </si>
  <si>
    <t>　令和７年度　任意継続被保険者 保険料額表</t>
    <rPh sb="1" eb="3">
      <t>レイワ</t>
    </rPh>
    <rPh sb="4" eb="6">
      <t>ネンド</t>
    </rPh>
    <rPh sb="7" eb="9">
      <t>ニンイ</t>
    </rPh>
    <rPh sb="9" eb="11">
      <t>ケイゾク</t>
    </rPh>
    <rPh sb="11" eb="15">
      <t>ヒホケンシャ</t>
    </rPh>
    <rPh sb="16" eb="19">
      <t>ホケンリョウ</t>
    </rPh>
    <rPh sb="19" eb="20">
      <t>ガク</t>
    </rPh>
    <rPh sb="20" eb="21">
      <t>ヒョウ</t>
    </rPh>
    <phoneticPr fontId="4"/>
  </si>
  <si>
    <t>介護保険料（令和　７年４月１日より適用）</t>
    <rPh sb="0" eb="2">
      <t>カイゴ</t>
    </rPh>
    <rPh sb="2" eb="4">
      <t>ホケン</t>
    </rPh>
    <rPh sb="4" eb="5">
      <t>リョウ</t>
    </rPh>
    <rPh sb="6" eb="8">
      <t>レイワ</t>
    </rPh>
    <rPh sb="10" eb="11">
      <t>ネン</t>
    </rPh>
    <rPh sb="12" eb="13">
      <t>ガツ</t>
    </rPh>
    <rPh sb="14" eb="15">
      <t>ニチ</t>
    </rPh>
    <rPh sb="17" eb="19">
      <t>テキヨウ</t>
    </rPh>
    <phoneticPr fontId="4"/>
  </si>
  <si>
    <t>　　　令和　　７年  ３月分保険料より適用</t>
    <rPh sb="3" eb="5">
      <t>レイワ</t>
    </rPh>
    <phoneticPr fontId="4"/>
  </si>
  <si>
    <t>＜注意＞令和４年２月に料額表を各事業所に郵送する際に扶養認定時（再加入）の添付書類について現在は、現況申請書のみだが来年度以降は、確認資料を新規で認定するのと同様に全てもらう</t>
    <rPh sb="1" eb="3">
      <t>チュウイ</t>
    </rPh>
    <rPh sb="4" eb="6">
      <t>レイワ</t>
    </rPh>
    <rPh sb="7" eb="8">
      <t>ネン</t>
    </rPh>
    <rPh sb="9" eb="10">
      <t>ガツ</t>
    </rPh>
    <rPh sb="11" eb="12">
      <t>リョウ</t>
    </rPh>
    <rPh sb="12" eb="13">
      <t>ガク</t>
    </rPh>
    <rPh sb="13" eb="14">
      <t>ヒョウ</t>
    </rPh>
    <rPh sb="15" eb="19">
      <t>カクジギョウショ</t>
    </rPh>
    <rPh sb="20" eb="22">
      <t>ユウソウ</t>
    </rPh>
    <rPh sb="24" eb="25">
      <t>サイ</t>
    </rPh>
    <rPh sb="26" eb="28">
      <t>フヨウ</t>
    </rPh>
    <rPh sb="28" eb="30">
      <t>ニンテイ</t>
    </rPh>
    <rPh sb="30" eb="31">
      <t>ジ</t>
    </rPh>
    <rPh sb="32" eb="35">
      <t>サイカニュウ</t>
    </rPh>
    <rPh sb="37" eb="39">
      <t>テンプ</t>
    </rPh>
    <rPh sb="39" eb="41">
      <t>ショルイ</t>
    </rPh>
    <rPh sb="45" eb="47">
      <t>ゲンザイ</t>
    </rPh>
    <rPh sb="49" eb="54">
      <t>ゲンキョウシンセイショ</t>
    </rPh>
    <rPh sb="58" eb="61">
      <t>ライネンド</t>
    </rPh>
    <rPh sb="61" eb="63">
      <t>イコウ</t>
    </rPh>
    <rPh sb="65" eb="67">
      <t>カクニン</t>
    </rPh>
    <rPh sb="67" eb="69">
      <t>シリョウ</t>
    </rPh>
    <rPh sb="70" eb="72">
      <t>シンキ</t>
    </rPh>
    <rPh sb="73" eb="75">
      <t>ニンテイ</t>
    </rPh>
    <rPh sb="79" eb="81">
      <t>ドウヨウ</t>
    </rPh>
    <rPh sb="82" eb="83">
      <t>スベ</t>
    </rPh>
    <phoneticPr fontId="4"/>
  </si>
  <si>
    <t>1,030,000</t>
    <phoneticPr fontId="4"/>
  </si>
  <si>
    <t>1,090,000</t>
    <phoneticPr fontId="4"/>
  </si>
  <si>
    <t>1,150,000</t>
    <phoneticPr fontId="4"/>
  </si>
  <si>
    <t>1,210,000</t>
    <phoneticPr fontId="4"/>
  </si>
  <si>
    <t>1,270,000</t>
    <phoneticPr fontId="4"/>
  </si>
  <si>
    <t>1,330,000</t>
    <phoneticPr fontId="4"/>
  </si>
  <si>
    <t>1,390,000</t>
    <phoneticPr fontId="4"/>
  </si>
  <si>
    <t>令和７年度　任意継続被保険者　保険料確認ツール（概算）</t>
    <rPh sb="0" eb="2">
      <t>レイワ</t>
    </rPh>
    <rPh sb="3" eb="5">
      <t>ネンド</t>
    </rPh>
    <rPh sb="6" eb="8">
      <t>ニンイ</t>
    </rPh>
    <rPh sb="8" eb="10">
      <t>ケイゾク</t>
    </rPh>
    <rPh sb="10" eb="14">
      <t>ヒホケンシャ</t>
    </rPh>
    <rPh sb="15" eb="18">
      <t>ホケンリョウ</t>
    </rPh>
    <rPh sb="18" eb="20">
      <t>カクニン</t>
    </rPh>
    <rPh sb="24" eb="26">
      <t>ガイサン</t>
    </rPh>
    <phoneticPr fontId="4"/>
  </si>
  <si>
    <r>
      <t>２．申請される本人
　　または家族の中に</t>
    </r>
    <r>
      <rPr>
        <sz val="12"/>
        <rFont val="BIZ UDPゴシック"/>
        <family val="3"/>
        <charset val="128"/>
      </rPr>
      <t>40歳以上</t>
    </r>
    <r>
      <rPr>
        <sz val="11"/>
        <rFont val="BIZ UDPゴシック"/>
        <family val="3"/>
        <charset val="128"/>
      </rPr>
      <t xml:space="preserve">
　　</t>
    </r>
    <r>
      <rPr>
        <sz val="12"/>
        <rFont val="BIZ UDPゴシック"/>
        <family val="3"/>
        <charset val="128"/>
      </rPr>
      <t>65歳未満の人がいる</t>
    </r>
    <rPh sb="2" eb="4">
      <t>シンセイ</t>
    </rPh>
    <rPh sb="7" eb="9">
      <t>ホンニン</t>
    </rPh>
    <rPh sb="15" eb="17">
      <t>カゾク</t>
    </rPh>
    <rPh sb="18" eb="19">
      <t>ナカ</t>
    </rPh>
    <rPh sb="22" eb="25">
      <t>サイイジョウ</t>
    </rPh>
    <rPh sb="30" eb="33">
      <t>サイミマン</t>
    </rPh>
    <rPh sb="34" eb="35">
      <t>ヒト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</si>
</sst>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0000000;[Red]\-#,##0.000000000"/>
    <numFmt numFmtId="177" formatCode="#,##0.0000;[Red]\-#,##0.0000"/>
    <numFmt numFmtId="178" formatCode="[$-411]ggge&quot;年&quot;m&quot;月&quot;d&quot;日&quot;;@"/>
    <numFmt numFmtId="179" formatCode="#,##0_);[Red]\(#,##0\)"/>
    <numFmt numFmtId="180" formatCode="#,##0.0_);[Red]\(#,##0.0\)"/>
    <numFmt numFmtId="181" formatCode="0_);[Red]\(0\)"/>
    <numFmt numFmtId="182" formatCode="General&quot;か月&quot;"/>
    <numFmt numFmtId="183" formatCode="#,##0_ "/>
    <numFmt numFmtId="186" formatCode="&quot;（料率&quot;0.0&quot;‰）&quot;"/>
  </numFmts>
  <fonts count="44">
    <font>
      <sz val="11"/>
      <name val="ＭＳ Ｐゴシック"/>
      <family val="3"/>
      <charset val="128"/>
    </font>
    <font>
      <sz val="11"/>
      <name val="ＭＳ Ｐゴシック"/>
      <family val="3"/>
      <charset val="128"/>
    </font>
    <font>
      <sz val="10"/>
      <name val="ＭＳ ゴシック"/>
      <family val="3"/>
      <charset val="128"/>
    </font>
    <font>
      <b/>
      <sz val="12"/>
      <name val="ＭＳ Ｐゴシック"/>
      <family val="3"/>
      <charset val="128"/>
    </font>
    <font>
      <sz val="6"/>
      <name val="ＭＳ Ｐゴシック"/>
      <family val="3"/>
      <charset val="128"/>
    </font>
    <font>
      <sz val="12"/>
      <name val="ＭＳ Ｐゴシック"/>
      <family val="3"/>
      <charset val="128"/>
    </font>
    <font>
      <b/>
      <sz val="7"/>
      <name val="ＭＳ Ｐゴシック"/>
      <family val="3"/>
      <charset val="128"/>
    </font>
    <font>
      <sz val="8"/>
      <name val="ＭＳ Ｐゴシック"/>
      <family val="3"/>
      <charset val="128"/>
    </font>
    <font>
      <sz val="18"/>
      <name val="ＭＳ Ｐゴシック"/>
      <family val="3"/>
      <charset val="128"/>
    </font>
    <font>
      <sz val="14"/>
      <name val="ＭＳ Ｐゴシック"/>
      <family val="3"/>
      <charset val="128"/>
    </font>
    <font>
      <sz val="40"/>
      <name val="UD デジタル 教科書体 NK-R"/>
      <family val="1"/>
      <charset val="128"/>
    </font>
    <font>
      <sz val="13"/>
      <name val="UD デジタル 教科書体 NK-R"/>
      <family val="1"/>
      <charset val="128"/>
    </font>
    <font>
      <sz val="16"/>
      <name val="UD デジタル 教科書体 NK-R"/>
      <family val="1"/>
      <charset val="128"/>
    </font>
    <font>
      <sz val="14"/>
      <name val="UD デジタル 教科書体 NK-R"/>
      <family val="1"/>
      <charset val="128"/>
    </font>
    <font>
      <sz val="12"/>
      <name val="UD デジタル 教科書体 NK-R"/>
      <family val="1"/>
      <charset val="128"/>
    </font>
    <font>
      <b/>
      <sz val="12"/>
      <name val="UD デジタル 教科書体 NK-R"/>
      <family val="1"/>
      <charset val="128"/>
    </font>
    <font>
      <b/>
      <sz val="14"/>
      <name val="UD デジタル 教科書体 NK-R"/>
      <family val="1"/>
      <charset val="128"/>
    </font>
    <font>
      <sz val="11"/>
      <name val="UD デジタル 教科書体 NK-R"/>
      <family val="1"/>
      <charset val="128"/>
    </font>
    <font>
      <sz val="13"/>
      <name val="ＭＳ Ｐゴシック"/>
      <family val="3"/>
      <charset val="128"/>
    </font>
    <font>
      <b/>
      <sz val="9"/>
      <color indexed="81"/>
      <name val="MS P ゴシック"/>
      <family val="3"/>
      <charset val="128"/>
    </font>
    <font>
      <b/>
      <sz val="14"/>
      <color indexed="81"/>
      <name val="MS P ゴシック"/>
      <family val="3"/>
      <charset val="128"/>
    </font>
    <font>
      <b/>
      <sz val="8"/>
      <color indexed="81"/>
      <name val="MS P ゴシック"/>
      <family val="3"/>
      <charset val="128"/>
    </font>
    <font>
      <sz val="11"/>
      <name val="BIZ UDPゴシック"/>
      <family val="3"/>
      <charset val="128"/>
    </font>
    <font>
      <b/>
      <sz val="11"/>
      <name val="BIZ UDPゴシック"/>
      <family val="3"/>
      <charset val="128"/>
    </font>
    <font>
      <sz val="10"/>
      <name val="BIZ UDPゴシック"/>
      <family val="3"/>
      <charset val="128"/>
    </font>
    <font>
      <b/>
      <sz val="8"/>
      <name val="BIZ UDPゴシック"/>
      <family val="3"/>
      <charset val="128"/>
    </font>
    <font>
      <sz val="20"/>
      <name val="BIZ UDPゴシック"/>
      <family val="3"/>
      <charset val="128"/>
    </font>
    <font>
      <sz val="22"/>
      <name val="BIZ UDPゴシック"/>
      <family val="3"/>
      <charset val="128"/>
    </font>
    <font>
      <b/>
      <sz val="12"/>
      <name val="BIZ UDPゴシック"/>
      <family val="3"/>
      <charset val="128"/>
    </font>
    <font>
      <sz val="12"/>
      <color rgb="FF0070C0"/>
      <name val="UD デジタル 教科書体 NK-R"/>
      <family val="1"/>
      <charset val="128"/>
    </font>
    <font>
      <sz val="11"/>
      <color theme="0"/>
      <name val="BIZ UDPゴシック"/>
      <family val="3"/>
      <charset val="128"/>
    </font>
    <font>
      <sz val="16"/>
      <name val="BIZ UDPゴシック"/>
      <family val="3"/>
      <charset val="128"/>
    </font>
    <font>
      <sz val="12"/>
      <name val="BIZ UDPゴシック"/>
      <family val="3"/>
      <charset val="128"/>
    </font>
    <font>
      <sz val="14"/>
      <name val="BIZ UDPゴシック"/>
      <family val="3"/>
      <charset val="128"/>
    </font>
    <font>
      <b/>
      <sz val="14"/>
      <name val="BIZ UDPゴシック"/>
      <family val="3"/>
      <charset val="128"/>
    </font>
    <font>
      <b/>
      <sz val="11"/>
      <name val="UD デジタル 教科書体 NK-R"/>
      <family val="1"/>
      <charset val="128"/>
    </font>
    <font>
      <b/>
      <sz val="14"/>
      <color indexed="10"/>
      <name val="UD デジタル 教科書体 NK-R"/>
      <family val="1"/>
      <charset val="128"/>
    </font>
    <font>
      <sz val="14"/>
      <color indexed="10"/>
      <name val="UD デジタル 教科書体 NK-R"/>
      <family val="1"/>
      <charset val="128"/>
    </font>
    <font>
      <sz val="24"/>
      <color indexed="10"/>
      <name val="UD デジタル 教科書体 NK-R"/>
      <family val="1"/>
      <charset val="128"/>
    </font>
    <font>
      <b/>
      <sz val="16"/>
      <name val="UD デジタル 教科書体 NK-R"/>
      <family val="1"/>
      <charset val="128"/>
    </font>
    <font>
      <sz val="24"/>
      <name val="UD デジタル 教科書体 NK-R"/>
      <family val="1"/>
      <charset val="128"/>
    </font>
    <font>
      <sz val="26"/>
      <name val="UD デジタル 教科書体 NK-R"/>
      <family val="1"/>
      <charset val="128"/>
    </font>
    <font>
      <b/>
      <sz val="13"/>
      <color rgb="FFFF0000"/>
      <name val="ＭＳ Ｐゴシック"/>
      <family val="3"/>
      <charset val="128"/>
    </font>
    <font>
      <b/>
      <sz val="10"/>
      <color indexed="81"/>
      <name val="MS P ゴシック"/>
      <family val="3"/>
      <charset val="128"/>
    </font>
  </fonts>
  <fills count="11">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rgb="FFCCECFF"/>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9" tint="0.59999389629810485"/>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top style="medium">
        <color indexed="64"/>
      </top>
      <bottom/>
      <diagonal/>
    </border>
    <border>
      <left/>
      <right style="thick">
        <color indexed="64"/>
      </right>
      <top style="medium">
        <color indexed="64"/>
      </top>
      <bottom/>
      <diagonal/>
    </border>
    <border>
      <left style="thin">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ck">
        <color indexed="64"/>
      </right>
      <top/>
      <bottom/>
      <diagonal/>
    </border>
    <border>
      <left/>
      <right style="thick">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diagonal/>
    </border>
    <border>
      <left/>
      <right style="thick">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style="thin">
        <color indexed="64"/>
      </top>
      <bottom style="hair">
        <color indexed="64"/>
      </bottom>
      <diagonal/>
    </border>
    <border>
      <left/>
      <right/>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ck">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ck">
        <color indexed="64"/>
      </right>
      <top style="thin">
        <color indexed="64"/>
      </top>
      <bottom style="thin">
        <color indexed="64"/>
      </bottom>
      <diagonal/>
    </border>
    <border>
      <left style="medium">
        <color indexed="64"/>
      </left>
      <right/>
      <top/>
      <bottom style="medium">
        <color indexed="64"/>
      </bottom>
      <diagonal/>
    </border>
    <border>
      <left style="hair">
        <color indexed="64"/>
      </left>
      <right style="hair">
        <color indexed="64"/>
      </right>
      <top/>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ck">
        <color indexed="64"/>
      </left>
      <right/>
      <top style="medium">
        <color indexed="64"/>
      </top>
      <bottom style="thin">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s>
  <cellStyleXfs count="4">
    <xf numFmtId="0" fontId="0" fillId="0" borderId="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cellStyleXfs>
  <cellXfs count="389">
    <xf numFmtId="0" fontId="0" fillId="0" borderId="0" xfId="0"/>
    <xf numFmtId="0" fontId="1" fillId="2" borderId="1" xfId="0" applyFont="1" applyFill="1" applyBorder="1" applyAlignment="1">
      <alignment horizontal="center"/>
    </xf>
    <xf numFmtId="0" fontId="6" fillId="2" borderId="1" xfId="0" applyFont="1" applyFill="1" applyBorder="1" applyAlignment="1">
      <alignment horizontal="left"/>
    </xf>
    <xf numFmtId="0" fontId="0" fillId="2" borderId="1" xfId="0" applyFill="1" applyBorder="1" applyAlignment="1">
      <alignment horizontal="center"/>
    </xf>
    <xf numFmtId="0" fontId="1" fillId="2" borderId="2" xfId="0" applyFont="1" applyFill="1" applyBorder="1" applyAlignment="1">
      <alignment horizontal="center"/>
    </xf>
    <xf numFmtId="38" fontId="1" fillId="0" borderId="3" xfId="1" applyFill="1" applyBorder="1"/>
    <xf numFmtId="38" fontId="1" fillId="0" borderId="4" xfId="1" applyFill="1" applyBorder="1"/>
    <xf numFmtId="38" fontId="1" fillId="0" borderId="5" xfId="1" applyFill="1" applyBorder="1"/>
    <xf numFmtId="38" fontId="1" fillId="0" borderId="6" xfId="1" applyFill="1" applyBorder="1"/>
    <xf numFmtId="38" fontId="1" fillId="0" borderId="7" xfId="1" applyFill="1" applyBorder="1"/>
    <xf numFmtId="38" fontId="1" fillId="0" borderId="8" xfId="1" applyFill="1" applyBorder="1"/>
    <xf numFmtId="176" fontId="7" fillId="0" borderId="3" xfId="1" applyNumberFormat="1" applyFont="1" applyFill="1" applyBorder="1"/>
    <xf numFmtId="176" fontId="7" fillId="0" borderId="4" xfId="1" applyNumberFormat="1" applyFont="1" applyFill="1" applyBorder="1"/>
    <xf numFmtId="176" fontId="7" fillId="0" borderId="5" xfId="1" applyNumberFormat="1" applyFont="1" applyFill="1" applyBorder="1"/>
    <xf numFmtId="38" fontId="1" fillId="0" borderId="7" xfId="1" applyFont="1" applyFill="1" applyBorder="1"/>
    <xf numFmtId="38" fontId="7" fillId="0" borderId="7" xfId="1" applyFont="1" applyFill="1" applyBorder="1"/>
    <xf numFmtId="177" fontId="1" fillId="0" borderId="7" xfId="1" applyNumberFormat="1" applyFill="1" applyBorder="1"/>
    <xf numFmtId="38" fontId="1" fillId="0" borderId="7" xfId="1" quotePrefix="1" applyFill="1" applyBorder="1"/>
    <xf numFmtId="38" fontId="1" fillId="0" borderId="9" xfId="1" applyFill="1" applyBorder="1"/>
    <xf numFmtId="38" fontId="1" fillId="0" borderId="10" xfId="1" applyFill="1" applyBorder="1"/>
    <xf numFmtId="38" fontId="1" fillId="0" borderId="10" xfId="1" applyFont="1" applyFill="1" applyBorder="1"/>
    <xf numFmtId="177" fontId="1" fillId="0" borderId="10" xfId="1" applyNumberFormat="1" applyFill="1" applyBorder="1"/>
    <xf numFmtId="38" fontId="1" fillId="0" borderId="10" xfId="1" quotePrefix="1" applyFill="1" applyBorder="1"/>
    <xf numFmtId="38" fontId="1" fillId="0" borderId="11" xfId="1" applyFill="1" applyBorder="1"/>
    <xf numFmtId="38" fontId="1" fillId="0" borderId="8" xfId="1" applyFill="1" applyBorder="1" applyAlignment="1">
      <alignment shrinkToFit="1"/>
    </xf>
    <xf numFmtId="38" fontId="0" fillId="2" borderId="12" xfId="1" applyFont="1" applyFill="1" applyBorder="1" applyAlignment="1">
      <alignment vertical="center"/>
    </xf>
    <xf numFmtId="38" fontId="0" fillId="0" borderId="0" xfId="0" applyNumberFormat="1"/>
    <xf numFmtId="0" fontId="0" fillId="2" borderId="13" xfId="0" applyFill="1" applyBorder="1" applyAlignment="1">
      <alignment horizontal="center"/>
    </xf>
    <xf numFmtId="0" fontId="1" fillId="0" borderId="0" xfId="0" applyFont="1"/>
    <xf numFmtId="0" fontId="13" fillId="0" borderId="0" xfId="0" applyFont="1"/>
    <xf numFmtId="0" fontId="13" fillId="0" borderId="0" xfId="0" applyNumberFormat="1" applyFont="1"/>
    <xf numFmtId="0" fontId="9" fillId="0" borderId="0" xfId="0" applyFont="1"/>
    <xf numFmtId="0" fontId="13" fillId="0" borderId="0" xfId="0" applyNumberFormat="1" applyFont="1" applyAlignment="1">
      <alignment horizontal="centerContinuous"/>
    </xf>
    <xf numFmtId="0" fontId="13" fillId="4" borderId="15" xfId="0" applyNumberFormat="1" applyFont="1" applyFill="1" applyBorder="1" applyAlignment="1">
      <alignment horizontal="centerContinuous" vertical="center"/>
    </xf>
    <xf numFmtId="0" fontId="13" fillId="7" borderId="21" xfId="0" applyFont="1" applyFill="1" applyBorder="1" applyAlignment="1">
      <alignment vertical="center"/>
    </xf>
    <xf numFmtId="0" fontId="13" fillId="6" borderId="0" xfId="0" applyFont="1" applyFill="1" applyBorder="1" applyAlignment="1">
      <alignment horizontal="center" vertical="center"/>
    </xf>
    <xf numFmtId="0" fontId="13" fillId="6" borderId="21" xfId="0" applyFont="1" applyFill="1" applyBorder="1" applyAlignment="1">
      <alignment vertical="center"/>
    </xf>
    <xf numFmtId="0" fontId="16" fillId="7" borderId="21" xfId="0" applyFont="1" applyFill="1" applyBorder="1" applyAlignment="1">
      <alignment horizontal="center" vertical="center"/>
    </xf>
    <xf numFmtId="0" fontId="13" fillId="7" borderId="12" xfId="0" applyFont="1" applyFill="1" applyBorder="1" applyAlignment="1">
      <alignment horizontal="center" vertical="center"/>
    </xf>
    <xf numFmtId="0" fontId="13" fillId="7" borderId="24" xfId="0" applyFont="1" applyFill="1" applyBorder="1" applyAlignment="1">
      <alignment horizontal="center" vertical="center"/>
    </xf>
    <xf numFmtId="0" fontId="16" fillId="6" borderId="21" xfId="0" applyFont="1" applyFill="1" applyBorder="1" applyAlignment="1">
      <alignment horizontal="center" vertical="center"/>
    </xf>
    <xf numFmtId="0" fontId="13" fillId="6" borderId="25" xfId="0" applyFont="1" applyFill="1" applyBorder="1" applyAlignment="1">
      <alignment horizontal="center" vertical="center"/>
    </xf>
    <xf numFmtId="0" fontId="13" fillId="7" borderId="22" xfId="0" applyNumberFormat="1" applyFont="1" applyFill="1" applyBorder="1" applyAlignment="1">
      <alignment horizontal="center" vertical="center" wrapText="1"/>
    </xf>
    <xf numFmtId="0" fontId="13" fillId="7" borderId="27" xfId="0" applyFont="1" applyFill="1" applyBorder="1" applyAlignment="1">
      <alignment horizontal="center" vertical="center"/>
    </xf>
    <xf numFmtId="0" fontId="13" fillId="6" borderId="0" xfId="0" applyNumberFormat="1" applyFont="1" applyFill="1" applyBorder="1" applyAlignment="1">
      <alignment horizontal="center" vertical="center" wrapText="1"/>
    </xf>
    <xf numFmtId="0" fontId="14" fillId="4" borderId="28" xfId="0" applyNumberFormat="1" applyFont="1" applyFill="1" applyBorder="1" applyAlignment="1">
      <alignment horizontal="right"/>
    </xf>
    <xf numFmtId="0" fontId="13" fillId="7" borderId="22" xfId="0" applyFont="1" applyFill="1" applyBorder="1" applyAlignment="1">
      <alignment horizontal="center" vertical="center"/>
    </xf>
    <xf numFmtId="0" fontId="11" fillId="0" borderId="29" xfId="0" applyNumberFormat="1" applyFont="1" applyBorder="1" applyAlignment="1"/>
    <xf numFmtId="179" fontId="11" fillId="0" borderId="19" xfId="0" applyNumberFormat="1" applyFont="1" applyBorder="1"/>
    <xf numFmtId="179" fontId="11" fillId="0" borderId="30" xfId="0" applyNumberFormat="1" applyFont="1" applyBorder="1" applyAlignment="1">
      <alignment horizontal="center"/>
    </xf>
    <xf numFmtId="179" fontId="11" fillId="0" borderId="30" xfId="0" applyNumberFormat="1" applyFont="1" applyBorder="1"/>
    <xf numFmtId="179" fontId="11" fillId="0" borderId="31" xfId="0" applyNumberFormat="1" applyFont="1" applyBorder="1" applyAlignment="1">
      <alignment horizontal="center"/>
    </xf>
    <xf numFmtId="179" fontId="11" fillId="0" borderId="32" xfId="0" applyNumberFormat="1" applyFont="1" applyBorder="1"/>
    <xf numFmtId="179" fontId="11" fillId="0" borderId="1" xfId="0" applyNumberFormat="1" applyFont="1" applyBorder="1"/>
    <xf numFmtId="179" fontId="11" fillId="0" borderId="20" xfId="0" applyNumberFormat="1" applyFont="1" applyBorder="1"/>
    <xf numFmtId="180" fontId="11" fillId="0" borderId="29" xfId="0" applyNumberFormat="1" applyFont="1" applyBorder="1"/>
    <xf numFmtId="180" fontId="11" fillId="0" borderId="1" xfId="0" applyNumberFormat="1" applyFont="1" applyBorder="1" applyAlignment="1"/>
    <xf numFmtId="180" fontId="11" fillId="0" borderId="20" xfId="0" applyNumberFormat="1" applyFont="1" applyBorder="1" applyAlignment="1"/>
    <xf numFmtId="179" fontId="11" fillId="0" borderId="33" xfId="0" applyNumberFormat="1" applyFont="1" applyBorder="1" applyAlignment="1"/>
    <xf numFmtId="179" fontId="11" fillId="0" borderId="34" xfId="0" applyNumberFormat="1" applyFont="1" applyBorder="1" applyAlignment="1"/>
    <xf numFmtId="179" fontId="18" fillId="0" borderId="0" xfId="0" applyNumberFormat="1" applyFont="1"/>
    <xf numFmtId="0" fontId="11" fillId="3" borderId="29" xfId="0" applyNumberFormat="1" applyFont="1" applyFill="1" applyBorder="1" applyAlignment="1"/>
    <xf numFmtId="179" fontId="11" fillId="3" borderId="19" xfId="0" applyNumberFormat="1" applyFont="1" applyFill="1" applyBorder="1"/>
    <xf numFmtId="179" fontId="11" fillId="3" borderId="30" xfId="0" applyNumberFormat="1" applyFont="1" applyFill="1" applyBorder="1" applyAlignment="1">
      <alignment horizontal="center"/>
    </xf>
    <xf numFmtId="179" fontId="11" fillId="3" borderId="30" xfId="0" applyNumberFormat="1" applyFont="1" applyFill="1" applyBorder="1"/>
    <xf numFmtId="179" fontId="11" fillId="3" borderId="31" xfId="0" applyNumberFormat="1" applyFont="1" applyFill="1" applyBorder="1" applyAlignment="1">
      <alignment horizontal="center"/>
    </xf>
    <xf numFmtId="179" fontId="11" fillId="3" borderId="32" xfId="0" applyNumberFormat="1" applyFont="1" applyFill="1" applyBorder="1"/>
    <xf numFmtId="179" fontId="11" fillId="3" borderId="1" xfId="0" applyNumberFormat="1" applyFont="1" applyFill="1" applyBorder="1"/>
    <xf numFmtId="179" fontId="11" fillId="3" borderId="20" xfId="0" applyNumberFormat="1" applyFont="1" applyFill="1" applyBorder="1"/>
    <xf numFmtId="180" fontId="11" fillId="3" borderId="29" xfId="0" applyNumberFormat="1" applyFont="1" applyFill="1" applyBorder="1"/>
    <xf numFmtId="180" fontId="11" fillId="3" borderId="1" xfId="0" applyNumberFormat="1" applyFont="1" applyFill="1" applyBorder="1" applyAlignment="1"/>
    <xf numFmtId="180" fontId="11" fillId="3" borderId="20" xfId="0" applyNumberFormat="1" applyFont="1" applyFill="1" applyBorder="1" applyAlignment="1"/>
    <xf numFmtId="179" fontId="11" fillId="0" borderId="0" xfId="0" applyNumberFormat="1" applyFont="1" applyBorder="1" applyAlignment="1"/>
    <xf numFmtId="179" fontId="11" fillId="0" borderId="0" xfId="0" applyNumberFormat="1" applyFont="1" applyBorder="1" applyAlignment="1">
      <alignment vertical="center" wrapText="1"/>
    </xf>
    <xf numFmtId="179" fontId="11" fillId="0" borderId="35" xfId="0" applyNumberFormat="1" applyFont="1" applyBorder="1" applyAlignment="1">
      <alignment vertical="center" wrapText="1"/>
    </xf>
    <xf numFmtId="180" fontId="11" fillId="3" borderId="19" xfId="0" applyNumberFormat="1" applyFont="1" applyFill="1" applyBorder="1" applyAlignment="1"/>
    <xf numFmtId="0" fontId="11" fillId="3" borderId="36" xfId="0" applyNumberFormat="1" applyFont="1" applyFill="1" applyBorder="1"/>
    <xf numFmtId="179" fontId="11" fillId="3" borderId="37" xfId="0" applyNumberFormat="1" applyFont="1" applyFill="1" applyBorder="1" applyAlignment="1"/>
    <xf numFmtId="179" fontId="11" fillId="3" borderId="38" xfId="0" applyNumberFormat="1" applyFont="1" applyFill="1" applyBorder="1" applyAlignment="1"/>
    <xf numFmtId="179" fontId="11" fillId="3" borderId="39" xfId="0" applyNumberFormat="1" applyFont="1" applyFill="1" applyBorder="1" applyAlignment="1"/>
    <xf numFmtId="180" fontId="11" fillId="0" borderId="19" xfId="0" applyNumberFormat="1" applyFont="1" applyBorder="1" applyAlignment="1"/>
    <xf numFmtId="0" fontId="11" fillId="0" borderId="40" xfId="0" applyNumberFormat="1" applyFont="1" applyBorder="1"/>
    <xf numFmtId="179" fontId="11" fillId="0" borderId="32" xfId="0" applyNumberFormat="1" applyFont="1" applyBorder="1" applyAlignment="1"/>
    <xf numFmtId="179" fontId="11" fillId="0" borderId="1" xfId="0" applyNumberFormat="1" applyFont="1" applyBorder="1" applyAlignment="1"/>
    <xf numFmtId="179" fontId="11" fillId="0" borderId="41" xfId="0" applyNumberFormat="1" applyFont="1" applyBorder="1" applyAlignment="1"/>
    <xf numFmtId="0" fontId="11" fillId="3" borderId="40" xfId="0" applyNumberFormat="1" applyFont="1" applyFill="1" applyBorder="1"/>
    <xf numFmtId="179" fontId="11" fillId="3" borderId="32" xfId="0" applyNumberFormat="1" applyFont="1" applyFill="1" applyBorder="1" applyAlignment="1"/>
    <xf numFmtId="179" fontId="11" fillId="3" borderId="1" xfId="0" applyNumberFormat="1" applyFont="1" applyFill="1" applyBorder="1" applyAlignment="1"/>
    <xf numFmtId="179" fontId="11" fillId="3" borderId="41" xfId="0" applyNumberFormat="1" applyFont="1" applyFill="1" applyBorder="1" applyAlignment="1"/>
    <xf numFmtId="0" fontId="11" fillId="0" borderId="29" xfId="0" applyNumberFormat="1" applyFont="1" applyFill="1" applyBorder="1" applyAlignment="1"/>
    <xf numFmtId="179" fontId="11" fillId="0" borderId="19" xfId="0" applyNumberFormat="1" applyFont="1" applyFill="1" applyBorder="1"/>
    <xf numFmtId="179" fontId="11" fillId="0" borderId="30" xfId="0" applyNumberFormat="1" applyFont="1" applyFill="1" applyBorder="1" applyAlignment="1">
      <alignment horizontal="center"/>
    </xf>
    <xf numFmtId="179" fontId="11" fillId="0" borderId="30" xfId="0" applyNumberFormat="1" applyFont="1" applyFill="1" applyBorder="1"/>
    <xf numFmtId="179" fontId="11" fillId="0" borderId="31" xfId="0" applyNumberFormat="1" applyFont="1" applyFill="1" applyBorder="1" applyAlignment="1">
      <alignment horizontal="center"/>
    </xf>
    <xf numFmtId="179" fontId="11" fillId="0" borderId="32" xfId="0" applyNumberFormat="1" applyFont="1" applyFill="1" applyBorder="1"/>
    <xf numFmtId="179" fontId="11" fillId="0" borderId="1" xfId="0" applyNumberFormat="1" applyFont="1" applyFill="1" applyBorder="1"/>
    <xf numFmtId="179" fontId="11" fillId="0" borderId="20" xfId="0" applyNumberFormat="1" applyFont="1" applyFill="1" applyBorder="1"/>
    <xf numFmtId="180" fontId="11" fillId="0" borderId="29" xfId="0" applyNumberFormat="1" applyFont="1" applyFill="1" applyBorder="1"/>
    <xf numFmtId="180" fontId="11" fillId="0" borderId="1" xfId="0" applyNumberFormat="1" applyFont="1" applyFill="1" applyBorder="1" applyAlignment="1"/>
    <xf numFmtId="180" fontId="11" fillId="0" borderId="19" xfId="0" applyNumberFormat="1" applyFont="1" applyFill="1" applyBorder="1" applyAlignment="1"/>
    <xf numFmtId="0" fontId="11" fillId="0" borderId="40" xfId="0" applyNumberFormat="1" applyFont="1" applyFill="1" applyBorder="1"/>
    <xf numFmtId="179" fontId="11" fillId="0" borderId="32" xfId="0" applyNumberFormat="1" applyFont="1" applyFill="1" applyBorder="1" applyAlignment="1"/>
    <xf numFmtId="179" fontId="11" fillId="0" borderId="1" xfId="0" applyNumberFormat="1" applyFont="1" applyFill="1" applyBorder="1" applyAlignment="1"/>
    <xf numFmtId="179" fontId="11" fillId="0" borderId="41" xfId="0" applyNumberFormat="1" applyFont="1" applyFill="1" applyBorder="1" applyAlignment="1"/>
    <xf numFmtId="179" fontId="18" fillId="0" borderId="0" xfId="0" applyNumberFormat="1" applyFont="1" applyFill="1"/>
    <xf numFmtId="0" fontId="11" fillId="0" borderId="42" xfId="0" applyNumberFormat="1" applyFont="1" applyFill="1" applyBorder="1"/>
    <xf numFmtId="179" fontId="11" fillId="0" borderId="43" xfId="0" applyNumberFormat="1" applyFont="1" applyFill="1" applyBorder="1" applyAlignment="1"/>
    <xf numFmtId="179" fontId="11" fillId="0" borderId="44" xfId="0" applyNumberFormat="1" applyFont="1" applyFill="1" applyBorder="1" applyAlignment="1"/>
    <xf numFmtId="179" fontId="11" fillId="0" borderId="45" xfId="0" applyNumberFormat="1" applyFont="1" applyFill="1" applyBorder="1" applyAlignment="1"/>
    <xf numFmtId="0" fontId="11" fillId="0" borderId="0" xfId="0" applyFont="1" applyFill="1" applyBorder="1" applyAlignment="1"/>
    <xf numFmtId="0" fontId="11" fillId="0" borderId="35" xfId="0" applyFont="1" applyFill="1" applyBorder="1" applyAlignment="1"/>
    <xf numFmtId="180" fontId="11" fillId="0" borderId="20" xfId="0" applyNumberFormat="1" applyFont="1" applyFill="1" applyBorder="1" applyAlignment="1"/>
    <xf numFmtId="0" fontId="11" fillId="0" borderId="0" xfId="0" applyFont="1" applyFill="1" applyBorder="1" applyAlignment="1">
      <alignment vertical="center"/>
    </xf>
    <xf numFmtId="0" fontId="11" fillId="3" borderId="46" xfId="0" applyNumberFormat="1" applyFont="1" applyFill="1" applyBorder="1" applyAlignment="1"/>
    <xf numFmtId="179" fontId="11" fillId="3" borderId="47" xfId="0" applyNumberFormat="1" applyFont="1" applyFill="1" applyBorder="1"/>
    <xf numFmtId="179" fontId="11" fillId="3" borderId="48" xfId="0" applyNumberFormat="1" applyFont="1" applyFill="1" applyBorder="1" applyAlignment="1">
      <alignment horizontal="center"/>
    </xf>
    <xf numFmtId="179" fontId="11" fillId="3" borderId="49" xfId="0" applyNumberFormat="1" applyFont="1" applyFill="1" applyBorder="1" applyAlignment="1">
      <alignment horizontal="center"/>
    </xf>
    <xf numFmtId="179" fontId="11" fillId="3" borderId="43" xfId="0" applyNumberFormat="1" applyFont="1" applyFill="1" applyBorder="1"/>
    <xf numFmtId="179" fontId="11" fillId="3" borderId="44" xfId="0" applyNumberFormat="1" applyFont="1" applyFill="1" applyBorder="1"/>
    <xf numFmtId="179" fontId="11" fillId="3" borderId="50" xfId="0" applyNumberFormat="1" applyFont="1" applyFill="1" applyBorder="1"/>
    <xf numFmtId="180" fontId="11" fillId="3" borderId="46" xfId="0" applyNumberFormat="1" applyFont="1" applyFill="1" applyBorder="1"/>
    <xf numFmtId="180" fontId="11" fillId="3" borderId="44" xfId="0" applyNumberFormat="1" applyFont="1" applyFill="1" applyBorder="1" applyAlignment="1"/>
    <xf numFmtId="180" fontId="11" fillId="3" borderId="50" xfId="0" applyNumberFormat="1" applyFont="1" applyFill="1" applyBorder="1" applyAlignment="1"/>
    <xf numFmtId="0" fontId="11" fillId="0" borderId="51" xfId="0" applyFont="1" applyFill="1" applyBorder="1" applyAlignment="1"/>
    <xf numFmtId="0" fontId="11" fillId="0" borderId="52" xfId="0" applyFont="1" applyFill="1" applyBorder="1" applyAlignment="1"/>
    <xf numFmtId="179" fontId="1" fillId="0" borderId="0" xfId="0" applyNumberFormat="1" applyFont="1"/>
    <xf numFmtId="179" fontId="17" fillId="0" borderId="0" xfId="0" applyNumberFormat="1" applyFont="1"/>
    <xf numFmtId="0" fontId="17" fillId="0" borderId="0" xfId="0" applyNumberFormat="1" applyFont="1"/>
    <xf numFmtId="0" fontId="17" fillId="0" borderId="0" xfId="0" applyFont="1"/>
    <xf numFmtId="49" fontId="0" fillId="0" borderId="0" xfId="0" applyNumberFormat="1"/>
    <xf numFmtId="0" fontId="0" fillId="0" borderId="0" xfId="0" applyNumberFormat="1"/>
    <xf numFmtId="181" fontId="0" fillId="0" borderId="0" xfId="0" applyNumberFormat="1"/>
    <xf numFmtId="0" fontId="22" fillId="0" borderId="0" xfId="0" applyFont="1" applyAlignment="1">
      <alignment horizontal="center" vertical="center"/>
    </xf>
    <xf numFmtId="0" fontId="22" fillId="0" borderId="0" xfId="0" applyFont="1" applyAlignment="1">
      <alignment horizontal="right" vertical="center"/>
    </xf>
    <xf numFmtId="0" fontId="22" fillId="0" borderId="32" xfId="0" applyFont="1" applyBorder="1" applyAlignment="1">
      <alignment horizontal="center" vertical="center"/>
    </xf>
    <xf numFmtId="178" fontId="22" fillId="0" borderId="1" xfId="0" applyNumberFormat="1" applyFont="1" applyBorder="1" applyAlignment="1">
      <alignment horizontal="center" vertical="center"/>
    </xf>
    <xf numFmtId="0" fontId="22" fillId="0" borderId="19" xfId="0" applyFont="1" applyBorder="1" applyAlignment="1">
      <alignment horizontal="left" vertical="center" wrapText="1"/>
    </xf>
    <xf numFmtId="0" fontId="22" fillId="0" borderId="30" xfId="0" applyFont="1" applyBorder="1" applyAlignment="1">
      <alignment horizontal="center" vertical="center"/>
    </xf>
    <xf numFmtId="0" fontId="22" fillId="0" borderId="0" xfId="0" applyFont="1" applyBorder="1" applyAlignment="1">
      <alignment horizontal="left" vertical="center" wrapText="1"/>
    </xf>
    <xf numFmtId="0" fontId="22" fillId="0" borderId="0" xfId="0" applyFont="1" applyBorder="1" applyAlignment="1">
      <alignment horizontal="center" vertical="center"/>
    </xf>
    <xf numFmtId="38" fontId="22" fillId="0" borderId="0" xfId="1" applyFont="1" applyBorder="1" applyAlignment="1">
      <alignment horizontal="center" vertical="center" wrapText="1"/>
    </xf>
    <xf numFmtId="38" fontId="22" fillId="0" borderId="0" xfId="1" applyFont="1" applyFill="1" applyBorder="1" applyAlignment="1">
      <alignment horizontal="center" vertical="center"/>
    </xf>
    <xf numFmtId="0" fontId="22" fillId="0" borderId="55" xfId="0" applyFont="1" applyBorder="1" applyAlignment="1">
      <alignment horizontal="left" vertical="center" wrapText="1"/>
    </xf>
    <xf numFmtId="38" fontId="22" fillId="0" borderId="59" xfId="1" applyFont="1" applyBorder="1" applyAlignment="1">
      <alignment horizontal="center" vertical="center" wrapText="1"/>
    </xf>
    <xf numFmtId="0" fontId="22" fillId="0" borderId="31" xfId="0" applyFont="1" applyFill="1" applyBorder="1" applyAlignment="1">
      <alignment horizontal="center" vertical="center"/>
    </xf>
    <xf numFmtId="0" fontId="22" fillId="0" borderId="73" xfId="0" applyFont="1" applyFill="1" applyBorder="1" applyAlignment="1">
      <alignment horizontal="center" vertical="center"/>
    </xf>
    <xf numFmtId="0" fontId="22" fillId="0" borderId="51" xfId="0" applyFont="1" applyFill="1" applyBorder="1" applyAlignment="1">
      <alignment horizontal="center" vertical="center"/>
    </xf>
    <xf numFmtId="0" fontId="22" fillId="0" borderId="52" xfId="0" applyFont="1" applyFill="1" applyBorder="1" applyAlignment="1">
      <alignment horizontal="center" vertical="center"/>
    </xf>
    <xf numFmtId="0" fontId="22" fillId="8" borderId="54" xfId="0" applyFont="1" applyFill="1" applyBorder="1" applyAlignment="1">
      <alignment horizontal="center" wrapText="1"/>
    </xf>
    <xf numFmtId="181" fontId="0" fillId="0" borderId="0" xfId="0" applyNumberFormat="1" applyAlignment="1">
      <alignment horizontal="right"/>
    </xf>
    <xf numFmtId="178" fontId="22" fillId="8" borderId="53" xfId="0" applyNumberFormat="1" applyFont="1" applyFill="1" applyBorder="1" applyAlignment="1" applyProtection="1">
      <alignment horizontal="center" vertical="center"/>
      <protection locked="0"/>
    </xf>
    <xf numFmtId="0" fontId="22" fillId="8" borderId="53" xfId="0" applyFont="1" applyFill="1" applyBorder="1" applyAlignment="1" applyProtection="1">
      <alignment horizontal="center" vertical="center"/>
      <protection locked="0"/>
    </xf>
    <xf numFmtId="38" fontId="22" fillId="8" borderId="53" xfId="1" applyFont="1" applyFill="1" applyBorder="1" applyAlignment="1" applyProtection="1">
      <alignment horizontal="center" vertical="center"/>
      <protection locked="0"/>
    </xf>
    <xf numFmtId="38" fontId="22" fillId="8" borderId="36" xfId="1" applyFont="1" applyFill="1" applyBorder="1" applyAlignment="1" applyProtection="1">
      <alignment horizontal="center" vertical="center"/>
      <protection locked="0"/>
    </xf>
    <xf numFmtId="0" fontId="30" fillId="0" borderId="0" xfId="0" applyFont="1" applyAlignment="1" applyProtection="1">
      <alignment horizontal="center" vertical="center"/>
      <protection locked="0"/>
    </xf>
    <xf numFmtId="178" fontId="22" fillId="0" borderId="0" xfId="0" applyNumberFormat="1" applyFont="1" applyAlignment="1">
      <alignment horizontal="left" vertical="center"/>
    </xf>
    <xf numFmtId="0" fontId="0" fillId="0" borderId="0" xfId="0"/>
    <xf numFmtId="0" fontId="5" fillId="0" borderId="0" xfId="0" applyFont="1" applyAlignment="1">
      <alignment horizontal="center"/>
    </xf>
    <xf numFmtId="0" fontId="26" fillId="0" borderId="58"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35" xfId="0" applyFont="1" applyFill="1" applyBorder="1" applyAlignment="1">
      <alignment horizontal="center" vertical="center"/>
    </xf>
    <xf numFmtId="0" fontId="32" fillId="0" borderId="58" xfId="0" applyFont="1" applyFill="1" applyBorder="1" applyAlignment="1">
      <alignment horizontal="right" vertical="center"/>
    </xf>
    <xf numFmtId="182" fontId="32" fillId="0" borderId="0" xfId="1" applyNumberFormat="1" applyFont="1" applyFill="1" applyBorder="1" applyAlignment="1">
      <alignment horizontal="center" vertical="center" wrapText="1"/>
    </xf>
    <xf numFmtId="0" fontId="32" fillId="0" borderId="0" xfId="0" applyFont="1" applyFill="1" applyBorder="1" applyAlignment="1">
      <alignment horizontal="left" vertical="center"/>
    </xf>
    <xf numFmtId="0" fontId="32" fillId="0" borderId="35" xfId="0" applyFont="1" applyFill="1" applyBorder="1" applyAlignment="1">
      <alignment horizontal="center" vertical="center"/>
    </xf>
    <xf numFmtId="0" fontId="33" fillId="8" borderId="13" xfId="0" applyFont="1" applyFill="1" applyBorder="1" applyAlignment="1">
      <alignment horizontal="center" vertical="center" wrapText="1"/>
    </xf>
    <xf numFmtId="0" fontId="33" fillId="0" borderId="30" xfId="0" applyFont="1" applyFill="1" applyBorder="1" applyAlignment="1">
      <alignment horizontal="left" vertical="center"/>
    </xf>
    <xf numFmtId="0" fontId="22" fillId="8" borderId="55" xfId="0" applyFont="1" applyFill="1" applyBorder="1" applyAlignment="1">
      <alignment horizontal="left" vertical="center"/>
    </xf>
    <xf numFmtId="0" fontId="22" fillId="0" borderId="0" xfId="0" applyFont="1" applyAlignment="1">
      <alignment horizontal="left" vertical="center"/>
    </xf>
    <xf numFmtId="38" fontId="22" fillId="0" borderId="7" xfId="1" applyFont="1" applyFill="1" applyBorder="1" applyAlignment="1">
      <alignment horizontal="center" vertical="center" wrapText="1"/>
    </xf>
    <xf numFmtId="38" fontId="22" fillId="0" borderId="75" xfId="1" applyFont="1" applyFill="1" applyBorder="1" applyAlignment="1">
      <alignment horizontal="center" vertical="center"/>
    </xf>
    <xf numFmtId="38" fontId="22" fillId="0" borderId="4" xfId="1" applyFont="1" applyFill="1" applyBorder="1" applyAlignment="1">
      <alignment horizontal="center" vertical="center" wrapText="1"/>
    </xf>
    <xf numFmtId="38" fontId="22" fillId="0" borderId="10" xfId="0" applyNumberFormat="1" applyFont="1" applyFill="1" applyBorder="1" applyAlignment="1">
      <alignment horizontal="center" vertical="center"/>
    </xf>
    <xf numFmtId="0" fontId="32" fillId="0" borderId="60" xfId="0" applyFont="1" applyFill="1" applyBorder="1" applyAlignment="1">
      <alignment horizontal="right" vertical="center"/>
    </xf>
    <xf numFmtId="38" fontId="32" fillId="0" borderId="17" xfId="1" applyFont="1" applyFill="1" applyBorder="1" applyAlignment="1">
      <alignment horizontal="center" vertical="center" shrinkToFit="1"/>
    </xf>
    <xf numFmtId="0" fontId="22" fillId="6" borderId="76" xfId="0" applyFont="1" applyFill="1" applyBorder="1" applyAlignment="1">
      <alignment horizontal="center" vertical="center"/>
    </xf>
    <xf numFmtId="38" fontId="28" fillId="6" borderId="77" xfId="1" applyFont="1" applyFill="1" applyBorder="1" applyAlignment="1">
      <alignment horizontal="center" vertical="center"/>
    </xf>
    <xf numFmtId="38" fontId="22" fillId="5" borderId="76" xfId="0" applyNumberFormat="1" applyFont="1" applyFill="1" applyBorder="1" applyAlignment="1">
      <alignment horizontal="center" vertical="center"/>
    </xf>
    <xf numFmtId="38" fontId="28" fillId="5" borderId="77" xfId="1" applyFont="1" applyFill="1" applyBorder="1" applyAlignment="1">
      <alignment horizontal="center" vertical="center"/>
    </xf>
    <xf numFmtId="0" fontId="22" fillId="8" borderId="80" xfId="0" applyFont="1" applyFill="1" applyBorder="1" applyAlignment="1">
      <alignment horizontal="center" vertical="center"/>
    </xf>
    <xf numFmtId="38" fontId="28" fillId="8" borderId="81" xfId="1" applyFont="1" applyFill="1" applyBorder="1" applyAlignment="1">
      <alignment horizontal="center" vertical="center"/>
    </xf>
    <xf numFmtId="0" fontId="22" fillId="8" borderId="82" xfId="0" applyFont="1" applyFill="1" applyBorder="1" applyAlignment="1">
      <alignment horizontal="center" vertical="center"/>
    </xf>
    <xf numFmtId="38" fontId="28" fillId="8" borderId="83" xfId="1" applyFont="1" applyFill="1" applyBorder="1" applyAlignment="1">
      <alignment horizontal="center" vertical="center"/>
    </xf>
    <xf numFmtId="0" fontId="22" fillId="8" borderId="84" xfId="0" applyFont="1" applyFill="1" applyBorder="1" applyAlignment="1">
      <alignment horizontal="center" vertical="center"/>
    </xf>
    <xf numFmtId="38" fontId="28" fillId="8" borderId="85" xfId="0" applyNumberFormat="1" applyFont="1" applyFill="1" applyBorder="1" applyAlignment="1">
      <alignment horizontal="center" vertical="center"/>
    </xf>
    <xf numFmtId="0" fontId="23" fillId="0" borderId="0" xfId="0" applyFont="1" applyFill="1" applyBorder="1" applyAlignment="1">
      <alignment horizontal="left" vertical="center"/>
    </xf>
    <xf numFmtId="0" fontId="23" fillId="0" borderId="58" xfId="0" applyFont="1" applyFill="1" applyBorder="1" applyAlignment="1">
      <alignment horizontal="left" vertical="center"/>
    </xf>
    <xf numFmtId="0" fontId="23" fillId="0" borderId="35" xfId="0" applyFont="1" applyFill="1" applyBorder="1" applyAlignment="1">
      <alignment horizontal="left" vertical="center"/>
    </xf>
    <xf numFmtId="38" fontId="34" fillId="6" borderId="30" xfId="0" applyNumberFormat="1" applyFont="1" applyFill="1" applyBorder="1" applyAlignment="1">
      <alignment horizontal="right" vertical="center"/>
    </xf>
    <xf numFmtId="0" fontId="33" fillId="0" borderId="29" xfId="0" applyFont="1" applyFill="1" applyBorder="1" applyAlignment="1">
      <alignment horizontal="center" vertical="center"/>
    </xf>
    <xf numFmtId="0" fontId="22" fillId="0" borderId="76" xfId="0" applyFont="1" applyFill="1" applyBorder="1" applyAlignment="1">
      <alignment vertical="center"/>
    </xf>
    <xf numFmtId="0" fontId="22" fillId="0" borderId="75" xfId="0" applyFont="1" applyFill="1" applyBorder="1" applyAlignment="1">
      <alignment horizontal="center" vertical="center"/>
    </xf>
    <xf numFmtId="0" fontId="22" fillId="0" borderId="77" xfId="0" applyFont="1" applyFill="1" applyBorder="1" applyAlignment="1">
      <alignment horizontal="center" vertical="center"/>
    </xf>
    <xf numFmtId="183" fontId="35" fillId="0" borderId="0" xfId="3" applyNumberFormat="1" applyFont="1" applyBorder="1">
      <alignment vertical="center"/>
    </xf>
    <xf numFmtId="183" fontId="35" fillId="0" borderId="0" xfId="3" applyNumberFormat="1" applyFont="1" applyBorder="1" applyAlignment="1">
      <alignment horizontal="center" vertical="center"/>
    </xf>
    <xf numFmtId="183" fontId="15" fillId="0" borderId="0" xfId="3" applyNumberFormat="1" applyFont="1" applyAlignment="1">
      <alignment vertical="center"/>
    </xf>
    <xf numFmtId="183" fontId="16" fillId="0" borderId="0" xfId="3" applyNumberFormat="1" applyFont="1">
      <alignment vertical="center"/>
    </xf>
    <xf numFmtId="183" fontId="12" fillId="3" borderId="45" xfId="3" applyNumberFormat="1" applyFont="1" applyFill="1" applyBorder="1" applyAlignment="1">
      <alignment horizontal="center" vertical="center"/>
    </xf>
    <xf numFmtId="183" fontId="12" fillId="3" borderId="47" xfId="3" applyNumberFormat="1" applyFont="1" applyFill="1" applyBorder="1" applyAlignment="1">
      <alignment horizontal="center" vertical="center"/>
    </xf>
    <xf numFmtId="183" fontId="12" fillId="3" borderId="44" xfId="3" applyNumberFormat="1" applyFont="1" applyFill="1" applyBorder="1" applyAlignment="1">
      <alignment vertical="center"/>
    </xf>
    <xf numFmtId="183" fontId="12" fillId="3" borderId="86" xfId="3" applyNumberFormat="1" applyFont="1" applyFill="1" applyBorder="1">
      <alignment vertical="center"/>
    </xf>
    <xf numFmtId="183" fontId="12" fillId="0" borderId="87" xfId="3" applyNumberFormat="1" applyFont="1" applyFill="1" applyBorder="1" applyAlignment="1">
      <alignment horizontal="center" vertical="center"/>
    </xf>
    <xf numFmtId="183" fontId="12" fillId="0" borderId="88" xfId="3" applyNumberFormat="1" applyFont="1" applyFill="1" applyBorder="1" applyAlignment="1">
      <alignment vertical="center"/>
    </xf>
    <xf numFmtId="183" fontId="12" fillId="0" borderId="28" xfId="3" applyNumberFormat="1" applyFont="1" applyFill="1" applyBorder="1" applyAlignment="1">
      <alignment vertical="center"/>
    </xf>
    <xf numFmtId="183" fontId="12" fillId="0" borderId="55" xfId="3" applyNumberFormat="1" applyFont="1" applyFill="1" applyBorder="1" applyAlignment="1">
      <alignment horizontal="center" vertical="center"/>
    </xf>
    <xf numFmtId="183" fontId="12" fillId="0" borderId="2" xfId="3" applyNumberFormat="1" applyFont="1" applyFill="1" applyBorder="1" applyAlignment="1">
      <alignment vertical="center"/>
    </xf>
    <xf numFmtId="183" fontId="12" fillId="0" borderId="28" xfId="3" applyNumberFormat="1" applyFont="1" applyFill="1" applyBorder="1">
      <alignment vertical="center"/>
    </xf>
    <xf numFmtId="183" fontId="12" fillId="3" borderId="41" xfId="3" applyNumberFormat="1" applyFont="1" applyFill="1" applyBorder="1" applyAlignment="1">
      <alignment horizontal="center" vertical="center"/>
    </xf>
    <xf numFmtId="183" fontId="12" fillId="3" borderId="32" xfId="3" applyNumberFormat="1" applyFont="1" applyFill="1" applyBorder="1" applyAlignment="1">
      <alignment vertical="center"/>
    </xf>
    <xf numFmtId="183" fontId="12" fillId="3" borderId="14" xfId="3" applyNumberFormat="1" applyFont="1" applyFill="1" applyBorder="1" applyAlignment="1">
      <alignment vertical="center"/>
    </xf>
    <xf numFmtId="183" fontId="12" fillId="3" borderId="19" xfId="3" applyNumberFormat="1" applyFont="1" applyFill="1" applyBorder="1" applyAlignment="1">
      <alignment horizontal="center" vertical="center"/>
    </xf>
    <xf numFmtId="183" fontId="12" fillId="3" borderId="1" xfId="3" applyNumberFormat="1" applyFont="1" applyFill="1" applyBorder="1" applyAlignment="1">
      <alignment vertical="center"/>
    </xf>
    <xf numFmtId="183" fontId="12" fillId="3" borderId="14" xfId="3" applyNumberFormat="1" applyFont="1" applyFill="1" applyBorder="1">
      <alignment vertical="center"/>
    </xf>
    <xf numFmtId="183" fontId="35" fillId="0" borderId="0" xfId="3" applyNumberFormat="1" applyFont="1">
      <alignment vertical="center"/>
    </xf>
    <xf numFmtId="183" fontId="36" fillId="0" borderId="0" xfId="3" applyNumberFormat="1" applyFont="1" applyAlignment="1">
      <alignment horizontal="center" vertical="center"/>
    </xf>
    <xf numFmtId="183" fontId="38" fillId="0" borderId="0" xfId="3" applyNumberFormat="1" applyFont="1" applyFill="1" applyBorder="1" applyAlignment="1"/>
    <xf numFmtId="183" fontId="39" fillId="0" borderId="0" xfId="3" applyNumberFormat="1" applyFont="1" applyAlignment="1">
      <alignment horizontal="center" vertical="center"/>
    </xf>
    <xf numFmtId="183" fontId="40" fillId="0" borderId="0" xfId="3" applyNumberFormat="1" applyFont="1" applyFill="1" applyBorder="1" applyAlignment="1"/>
    <xf numFmtId="0" fontId="13" fillId="6" borderId="16" xfId="0" applyFont="1" applyFill="1" applyBorder="1" applyAlignment="1">
      <alignment horizontal="center" vertical="center"/>
    </xf>
    <xf numFmtId="0" fontId="22" fillId="0" borderId="78" xfId="0" applyFont="1" applyFill="1" applyBorder="1" applyAlignment="1">
      <alignment horizontal="right" vertical="top"/>
    </xf>
    <xf numFmtId="0" fontId="22" fillId="0" borderId="74" xfId="0" applyFont="1" applyFill="1" applyBorder="1" applyAlignment="1">
      <alignment horizontal="right" vertical="top"/>
    </xf>
    <xf numFmtId="0" fontId="22" fillId="0" borderId="79" xfId="0" applyFont="1" applyFill="1" applyBorder="1" applyAlignment="1">
      <alignment horizontal="right" vertical="top"/>
    </xf>
    <xf numFmtId="0" fontId="32" fillId="0" borderId="17" xfId="0" applyFont="1" applyFill="1" applyBorder="1" applyAlignment="1">
      <alignment horizontal="left" vertical="center"/>
    </xf>
    <xf numFmtId="0" fontId="32" fillId="0" borderId="68" xfId="0" applyFont="1" applyFill="1" applyBorder="1" applyAlignment="1">
      <alignment horizontal="left" vertical="center"/>
    </xf>
    <xf numFmtId="38" fontId="22" fillId="5" borderId="54" xfId="0" applyNumberFormat="1" applyFont="1" applyFill="1" applyBorder="1" applyAlignment="1">
      <alignment horizontal="center" vertical="center" wrapText="1"/>
    </xf>
    <xf numFmtId="38" fontId="22" fillId="5" borderId="55" xfId="0" applyNumberFormat="1" applyFont="1" applyFill="1" applyBorder="1" applyAlignment="1">
      <alignment horizontal="center" vertical="center" wrapText="1"/>
    </xf>
    <xf numFmtId="0" fontId="22" fillId="0" borderId="0" xfId="0" applyFont="1" applyAlignment="1">
      <alignment horizontal="left" vertical="center" wrapText="1"/>
    </xf>
    <xf numFmtId="0" fontId="23" fillId="0" borderId="0" xfId="0" applyFont="1" applyAlignment="1">
      <alignment horizontal="left" vertical="center" wrapText="1"/>
    </xf>
    <xf numFmtId="0" fontId="28" fillId="0" borderId="57" xfId="0" applyFont="1" applyFill="1" applyBorder="1" applyAlignment="1">
      <alignment horizontal="left" vertical="center"/>
    </xf>
    <xf numFmtId="0" fontId="28" fillId="0" borderId="61" xfId="0" applyFont="1" applyFill="1" applyBorder="1" applyAlignment="1">
      <alignment horizontal="left" vertical="center"/>
    </xf>
    <xf numFmtId="0" fontId="33" fillId="0" borderId="62"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28" xfId="0" applyFont="1" applyFill="1" applyBorder="1" applyAlignment="1">
      <alignment horizontal="center" vertical="center" wrapText="1"/>
    </xf>
    <xf numFmtId="0" fontId="31" fillId="0" borderId="58"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35" xfId="0" applyFont="1" applyFill="1" applyBorder="1" applyAlignment="1">
      <alignment horizontal="center" vertical="center"/>
    </xf>
    <xf numFmtId="0" fontId="22" fillId="0" borderId="29" xfId="0" applyFont="1" applyFill="1" applyBorder="1" applyAlignment="1">
      <alignment horizontal="center" vertical="center"/>
    </xf>
    <xf numFmtId="0" fontId="22" fillId="0" borderId="30" xfId="0" applyFont="1" applyFill="1" applyBorder="1" applyAlignment="1">
      <alignment horizontal="center" vertical="center"/>
    </xf>
    <xf numFmtId="0" fontId="22" fillId="0" borderId="31" xfId="0" applyFont="1" applyFill="1" applyBorder="1" applyAlignment="1">
      <alignment horizontal="center" vertical="center"/>
    </xf>
    <xf numFmtId="38" fontId="32" fillId="0" borderId="33" xfId="0" applyNumberFormat="1" applyFont="1" applyFill="1" applyBorder="1" applyAlignment="1">
      <alignment horizontal="left" vertical="center"/>
    </xf>
    <xf numFmtId="38" fontId="32" fillId="0" borderId="34" xfId="0" applyNumberFormat="1" applyFont="1" applyFill="1" applyBorder="1" applyAlignment="1">
      <alignment horizontal="left" vertical="center"/>
    </xf>
    <xf numFmtId="38" fontId="32" fillId="0" borderId="0" xfId="0" applyNumberFormat="1" applyFont="1" applyFill="1" applyBorder="1" applyAlignment="1">
      <alignment horizontal="left" vertical="center"/>
    </xf>
    <xf numFmtId="38" fontId="32" fillId="0" borderId="35" xfId="0" applyNumberFormat="1" applyFont="1" applyFill="1" applyBorder="1" applyAlignment="1">
      <alignment horizontal="left" vertical="center"/>
    </xf>
    <xf numFmtId="38" fontId="32" fillId="0" borderId="33" xfId="0" applyNumberFormat="1" applyFont="1" applyFill="1" applyBorder="1" applyAlignment="1">
      <alignment horizontal="left"/>
    </xf>
    <xf numFmtId="38" fontId="32" fillId="0" borderId="34" xfId="0" applyNumberFormat="1" applyFont="1" applyFill="1" applyBorder="1" applyAlignment="1">
      <alignment horizontal="left"/>
    </xf>
    <xf numFmtId="0" fontId="28" fillId="0" borderId="63" xfId="0" applyFont="1" applyFill="1" applyBorder="1" applyAlignment="1">
      <alignment horizontal="center" vertical="center"/>
    </xf>
    <xf numFmtId="0" fontId="28" fillId="0" borderId="33" xfId="0" applyFont="1" applyFill="1" applyBorder="1" applyAlignment="1">
      <alignment horizontal="center" vertical="center"/>
    </xf>
    <xf numFmtId="0" fontId="28" fillId="0" borderId="34" xfId="0" applyFont="1" applyFill="1" applyBorder="1" applyAlignment="1">
      <alignment horizontal="center" vertical="center"/>
    </xf>
    <xf numFmtId="0" fontId="27" fillId="0" borderId="0" xfId="0" applyFont="1" applyAlignment="1">
      <alignment horizontal="center" vertical="center"/>
    </xf>
    <xf numFmtId="0" fontId="22" fillId="0" borderId="63" xfId="0" applyFont="1" applyBorder="1" applyAlignment="1">
      <alignment horizontal="left" wrapText="1"/>
    </xf>
    <xf numFmtId="0" fontId="22" fillId="0" borderId="64" xfId="0" applyFont="1" applyBorder="1" applyAlignment="1">
      <alignment horizontal="left"/>
    </xf>
    <xf numFmtId="0" fontId="22" fillId="0" borderId="58" xfId="0" applyFont="1" applyBorder="1" applyAlignment="1">
      <alignment horizontal="left"/>
    </xf>
    <xf numFmtId="0" fontId="22" fillId="0" borderId="22" xfId="0" applyFont="1" applyBorder="1" applyAlignment="1">
      <alignment horizontal="left"/>
    </xf>
    <xf numFmtId="0" fontId="26" fillId="9" borderId="65" xfId="0" applyFont="1" applyFill="1" applyBorder="1" applyAlignment="1">
      <alignment horizontal="center" vertical="center"/>
    </xf>
    <xf numFmtId="0" fontId="26" fillId="9" borderId="66" xfId="0" applyFont="1" applyFill="1" applyBorder="1" applyAlignment="1">
      <alignment horizontal="center" vertical="center"/>
    </xf>
    <xf numFmtId="0" fontId="26" fillId="9" borderId="67" xfId="0" applyFont="1" applyFill="1" applyBorder="1" applyAlignment="1">
      <alignment horizontal="center" vertical="center"/>
    </xf>
    <xf numFmtId="0" fontId="22" fillId="6" borderId="54" xfId="0" applyFont="1" applyFill="1" applyBorder="1" applyAlignment="1">
      <alignment horizontal="center" vertical="center" wrapText="1"/>
    </xf>
    <xf numFmtId="0" fontId="22" fillId="6" borderId="55" xfId="0" applyFont="1" applyFill="1" applyBorder="1" applyAlignment="1">
      <alignment horizontal="center" vertical="center"/>
    </xf>
    <xf numFmtId="183" fontId="14" fillId="0" borderId="0" xfId="3" applyNumberFormat="1" applyFont="1" applyFill="1" applyBorder="1" applyAlignment="1">
      <alignment horizontal="left"/>
    </xf>
    <xf numFmtId="183" fontId="14" fillId="0" borderId="51" xfId="3" applyNumberFormat="1" applyFont="1" applyFill="1" applyBorder="1" applyAlignment="1">
      <alignment horizontal="left"/>
    </xf>
    <xf numFmtId="183" fontId="37" fillId="0" borderId="51" xfId="3" applyNumberFormat="1" applyFont="1" applyFill="1" applyBorder="1" applyAlignment="1">
      <alignment horizontal="right"/>
    </xf>
    <xf numFmtId="183" fontId="14" fillId="0" borderId="17" xfId="3" applyNumberFormat="1" applyFont="1" applyBorder="1" applyAlignment="1">
      <alignment horizontal="center" vertical="center"/>
    </xf>
    <xf numFmtId="183" fontId="14" fillId="0" borderId="0" xfId="3" applyNumberFormat="1" applyFont="1" applyAlignment="1">
      <alignment horizontal="center" vertical="center"/>
    </xf>
    <xf numFmtId="183" fontId="41" fillId="0" borderId="0" xfId="3" applyNumberFormat="1" applyFont="1" applyFill="1" applyBorder="1" applyAlignment="1">
      <alignment horizontal="center"/>
    </xf>
    <xf numFmtId="183" fontId="12" fillId="4" borderId="59" xfId="3" applyNumberFormat="1" applyFont="1" applyFill="1" applyBorder="1" applyAlignment="1">
      <alignment horizontal="center" vertical="center"/>
    </xf>
    <xf numFmtId="183" fontId="12" fillId="4" borderId="86" xfId="3" applyNumberFormat="1" applyFont="1" applyFill="1" applyBorder="1" applyAlignment="1">
      <alignment horizontal="center" vertical="center"/>
    </xf>
    <xf numFmtId="183" fontId="12" fillId="4" borderId="38" xfId="3" applyNumberFormat="1" applyFont="1" applyFill="1" applyBorder="1" applyAlignment="1">
      <alignment horizontal="center" vertical="center"/>
    </xf>
    <xf numFmtId="0" fontId="12" fillId="4" borderId="89" xfId="3" applyFont="1" applyFill="1" applyBorder="1" applyAlignment="1">
      <alignment horizontal="center" vertical="center"/>
    </xf>
    <xf numFmtId="0" fontId="12" fillId="4" borderId="44" xfId="3" applyFont="1" applyFill="1" applyBorder="1" applyAlignment="1">
      <alignment horizontal="center" vertical="center"/>
    </xf>
    <xf numFmtId="0" fontId="12" fillId="4" borderId="47" xfId="3" applyFont="1" applyFill="1" applyBorder="1" applyAlignment="1">
      <alignment horizontal="center" vertical="center"/>
    </xf>
    <xf numFmtId="183" fontId="12" fillId="5" borderId="59" xfId="3" applyNumberFormat="1" applyFont="1" applyFill="1" applyBorder="1" applyAlignment="1">
      <alignment horizontal="center" vertical="center"/>
    </xf>
    <xf numFmtId="0" fontId="12" fillId="5" borderId="39" xfId="3" applyFont="1" applyFill="1" applyBorder="1" applyAlignment="1">
      <alignment horizontal="center" vertical="center"/>
    </xf>
    <xf numFmtId="183" fontId="12" fillId="7" borderId="59" xfId="3" applyNumberFormat="1" applyFont="1" applyFill="1" applyBorder="1" applyAlignment="1">
      <alignment horizontal="center" vertical="center"/>
    </xf>
    <xf numFmtId="0" fontId="12" fillId="7" borderId="39" xfId="3" applyFont="1" applyFill="1" applyBorder="1" applyAlignment="1">
      <alignment horizontal="center" vertical="center"/>
    </xf>
    <xf numFmtId="183" fontId="15" fillId="0" borderId="0" xfId="3" applyNumberFormat="1" applyFont="1" applyBorder="1" applyAlignment="1">
      <alignment horizontal="distributed" vertical="center"/>
    </xf>
    <xf numFmtId="0" fontId="10" fillId="0" borderId="0" xfId="0" applyFont="1" applyAlignment="1">
      <alignment horizontal="center" vertical="center"/>
    </xf>
    <xf numFmtId="0" fontId="13" fillId="0" borderId="0" xfId="0" applyFont="1" applyAlignment="1">
      <alignment horizontal="right"/>
    </xf>
    <xf numFmtId="0" fontId="13" fillId="0" borderId="0" xfId="0" applyFont="1" applyAlignment="1">
      <alignment horizontal="distributed"/>
    </xf>
    <xf numFmtId="0" fontId="13" fillId="0" borderId="51" xfId="0" applyFont="1" applyBorder="1" applyAlignment="1">
      <alignment horizontal="left"/>
    </xf>
    <xf numFmtId="0" fontId="13" fillId="0" borderId="51" xfId="0" applyFont="1" applyBorder="1" applyAlignment="1">
      <alignment horizontal="right"/>
    </xf>
    <xf numFmtId="179" fontId="13" fillId="0" borderId="17" xfId="0" applyNumberFormat="1" applyFont="1" applyBorder="1" applyAlignment="1">
      <alignment horizontal="left"/>
    </xf>
    <xf numFmtId="179" fontId="13" fillId="0" borderId="0" xfId="0" applyNumberFormat="1" applyFont="1" applyAlignment="1">
      <alignment horizontal="left"/>
    </xf>
    <xf numFmtId="0" fontId="12" fillId="4" borderId="17" xfId="0" applyFont="1" applyFill="1" applyBorder="1" applyAlignment="1">
      <alignment horizontal="center" vertical="center"/>
    </xf>
    <xf numFmtId="0" fontId="12" fillId="4" borderId="68"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35" xfId="0" applyFont="1" applyFill="1" applyBorder="1" applyAlignment="1">
      <alignment horizontal="center" vertical="center"/>
    </xf>
    <xf numFmtId="0" fontId="12" fillId="4" borderId="57" xfId="0" applyFont="1" applyFill="1" applyBorder="1" applyAlignment="1">
      <alignment horizontal="center" vertical="center"/>
    </xf>
    <xf numFmtId="0" fontId="12" fillId="4" borderId="61" xfId="0" applyFont="1" applyFill="1" applyBorder="1" applyAlignment="1">
      <alignment horizontal="center" vertical="center"/>
    </xf>
    <xf numFmtId="0" fontId="13" fillId="7" borderId="16" xfId="0" applyFont="1" applyFill="1" applyBorder="1" applyAlignment="1">
      <alignment horizontal="center" vertical="center"/>
    </xf>
    <xf numFmtId="0" fontId="13" fillId="7" borderId="70" xfId="0" applyFont="1" applyFill="1" applyBorder="1" applyAlignment="1">
      <alignment horizontal="center" vertical="center"/>
    </xf>
    <xf numFmtId="0" fontId="13" fillId="6" borderId="69" xfId="0" applyFont="1" applyFill="1" applyBorder="1" applyAlignment="1">
      <alignment horizontal="center" vertical="center"/>
    </xf>
    <xf numFmtId="0" fontId="13" fillId="6" borderId="16" xfId="0" applyFont="1" applyFill="1" applyBorder="1" applyAlignment="1">
      <alignment horizontal="center" vertical="center"/>
    </xf>
    <xf numFmtId="0" fontId="13" fillId="6" borderId="71" xfId="0" applyFont="1" applyFill="1" applyBorder="1" applyAlignment="1">
      <alignment horizontal="center" vertical="center"/>
    </xf>
    <xf numFmtId="0" fontId="12" fillId="4" borderId="21" xfId="0" applyNumberFormat="1" applyFont="1" applyFill="1" applyBorder="1" applyAlignment="1">
      <alignment horizontal="center" vertical="center"/>
    </xf>
    <xf numFmtId="0" fontId="13" fillId="7" borderId="19" xfId="0" applyFont="1" applyFill="1" applyBorder="1" applyAlignment="1">
      <alignment horizontal="center" vertical="center"/>
    </xf>
    <xf numFmtId="0" fontId="13" fillId="7" borderId="72" xfId="0" applyFont="1" applyFill="1" applyBorder="1" applyAlignment="1">
      <alignment horizontal="center" vertical="center"/>
    </xf>
    <xf numFmtId="0" fontId="13" fillId="6" borderId="31" xfId="0" applyFont="1" applyFill="1" applyBorder="1" applyAlignment="1">
      <alignment horizontal="center" vertical="center"/>
    </xf>
    <xf numFmtId="0" fontId="0" fillId="2" borderId="12" xfId="0" applyFill="1" applyBorder="1" applyAlignment="1">
      <alignment horizontal="center" vertical="center"/>
    </xf>
    <xf numFmtId="0" fontId="0" fillId="2" borderId="26" xfId="0" applyFill="1" applyBorder="1" applyAlignment="1">
      <alignment horizontal="center" vertical="center"/>
    </xf>
    <xf numFmtId="0" fontId="0" fillId="2" borderId="2" xfId="0" applyFill="1" applyBorder="1" applyAlignment="1">
      <alignment horizontal="center" vertical="center"/>
    </xf>
    <xf numFmtId="0" fontId="8" fillId="0" borderId="0" xfId="0" applyFont="1" applyAlignment="1">
      <alignment horizontal="center"/>
    </xf>
    <xf numFmtId="0" fontId="9" fillId="0" borderId="57" xfId="0" applyFont="1" applyBorder="1" applyAlignment="1">
      <alignment horizontal="center"/>
    </xf>
    <xf numFmtId="0" fontId="0" fillId="0" borderId="0" xfId="0"/>
    <xf numFmtId="0" fontId="1" fillId="2" borderId="1" xfId="0" applyFont="1" applyFill="1" applyBorder="1" applyAlignment="1">
      <alignment horizontal="center"/>
    </xf>
    <xf numFmtId="0" fontId="6" fillId="2" borderId="1" xfId="0" applyFont="1" applyFill="1" applyBorder="1" applyAlignment="1">
      <alignment horizontal="left"/>
    </xf>
    <xf numFmtId="0" fontId="0" fillId="2" borderId="1" xfId="0" applyFill="1" applyBorder="1" applyAlignment="1">
      <alignment horizontal="center"/>
    </xf>
    <xf numFmtId="0" fontId="1" fillId="2" borderId="2" xfId="0" applyFont="1" applyFill="1" applyBorder="1" applyAlignment="1">
      <alignment horizontal="center"/>
    </xf>
    <xf numFmtId="38" fontId="1" fillId="0" borderId="3" xfId="1" applyFill="1" applyBorder="1"/>
    <xf numFmtId="38" fontId="1" fillId="0" borderId="4" xfId="1" applyFill="1" applyBorder="1"/>
    <xf numFmtId="38" fontId="1" fillId="0" borderId="5" xfId="1" applyFill="1" applyBorder="1"/>
    <xf numFmtId="38" fontId="1" fillId="0" borderId="6" xfId="1" applyFill="1" applyBorder="1"/>
    <xf numFmtId="38" fontId="1" fillId="0" borderId="7" xfId="1" applyFill="1" applyBorder="1"/>
    <xf numFmtId="38" fontId="1" fillId="0" borderId="8" xfId="1" applyFill="1" applyBorder="1"/>
    <xf numFmtId="176" fontId="7" fillId="0" borderId="3" xfId="1" applyNumberFormat="1" applyFont="1" applyFill="1" applyBorder="1"/>
    <xf numFmtId="176" fontId="7" fillId="0" borderId="4" xfId="1" applyNumberFormat="1" applyFont="1" applyFill="1" applyBorder="1"/>
    <xf numFmtId="176" fontId="7" fillId="0" borderId="5" xfId="1" applyNumberFormat="1" applyFont="1" applyFill="1" applyBorder="1"/>
    <xf numFmtId="38" fontId="1" fillId="0" borderId="7" xfId="1" applyFont="1" applyFill="1" applyBorder="1"/>
    <xf numFmtId="38" fontId="7" fillId="0" borderId="7" xfId="1" applyFont="1" applyFill="1" applyBorder="1"/>
    <xf numFmtId="177" fontId="1" fillId="0" borderId="7" xfId="1" applyNumberFormat="1" applyFill="1" applyBorder="1"/>
    <xf numFmtId="38" fontId="1" fillId="0" borderId="7" xfId="1" quotePrefix="1" applyFill="1" applyBorder="1"/>
    <xf numFmtId="38" fontId="1" fillId="0" borderId="9" xfId="1" applyFill="1" applyBorder="1"/>
    <xf numFmtId="38" fontId="1" fillId="0" borderId="10" xfId="1" applyFill="1" applyBorder="1"/>
    <xf numFmtId="38" fontId="1" fillId="0" borderId="10" xfId="1" applyFont="1" applyFill="1" applyBorder="1"/>
    <xf numFmtId="177" fontId="1" fillId="0" borderId="10" xfId="1" applyNumberFormat="1" applyFill="1" applyBorder="1"/>
    <xf numFmtId="38" fontId="1" fillId="0" borderId="10" xfId="1" quotePrefix="1" applyFill="1" applyBorder="1"/>
    <xf numFmtId="38" fontId="1" fillId="0" borderId="11" xfId="1" applyFill="1" applyBorder="1"/>
    <xf numFmtId="0" fontId="3" fillId="0" borderId="0" xfId="0" applyFont="1" applyAlignment="1">
      <alignment horizontal="center"/>
    </xf>
    <xf numFmtId="0" fontId="8" fillId="0" borderId="0" xfId="0" applyFont="1" applyAlignment="1">
      <alignment horizontal="center"/>
    </xf>
    <xf numFmtId="38" fontId="1" fillId="0" borderId="8" xfId="1" applyFill="1" applyBorder="1" applyAlignment="1">
      <alignment shrinkToFit="1"/>
    </xf>
    <xf numFmtId="38" fontId="1" fillId="2" borderId="12" xfId="1" applyFont="1" applyFill="1" applyBorder="1" applyAlignment="1">
      <alignment horizontal="center" vertical="center"/>
    </xf>
    <xf numFmtId="38" fontId="1" fillId="2" borderId="26" xfId="1" applyFont="1" applyFill="1" applyBorder="1" applyAlignment="1">
      <alignment horizontal="center" vertical="center"/>
    </xf>
    <xf numFmtId="38" fontId="1" fillId="2" borderId="2" xfId="1" applyFont="1" applyFill="1" applyBorder="1" applyAlignment="1">
      <alignment horizontal="center" vertical="center"/>
    </xf>
    <xf numFmtId="0" fontId="1" fillId="0" borderId="0" xfId="0" applyFont="1" applyAlignment="1">
      <alignment horizontal="right"/>
    </xf>
    <xf numFmtId="38" fontId="11" fillId="0" borderId="14" xfId="2" applyFont="1" applyBorder="1" applyAlignment="1"/>
    <xf numFmtId="49" fontId="12" fillId="0" borderId="0" xfId="0" applyNumberFormat="1" applyFont="1" applyAlignment="1">
      <alignment horizontal="right"/>
    </xf>
    <xf numFmtId="38" fontId="11" fillId="3" borderId="14" xfId="2" applyFont="1" applyFill="1" applyBorder="1" applyAlignment="1"/>
    <xf numFmtId="0" fontId="11" fillId="3" borderId="14" xfId="2" applyNumberFormat="1" applyFont="1" applyFill="1" applyBorder="1" applyAlignment="1"/>
    <xf numFmtId="0" fontId="11" fillId="0" borderId="14" xfId="2" applyNumberFormat="1" applyFont="1" applyFill="1" applyBorder="1" applyAlignment="1"/>
    <xf numFmtId="38" fontId="11" fillId="0" borderId="14" xfId="2" applyFont="1" applyFill="1" applyBorder="1" applyAlignment="1"/>
    <xf numFmtId="0" fontId="9" fillId="0" borderId="0" xfId="0" applyFont="1" applyAlignment="1">
      <alignment horizontal="centerContinuous"/>
    </xf>
    <xf numFmtId="0" fontId="13" fillId="3" borderId="14" xfId="2" applyNumberFormat="1" applyFont="1" applyFill="1" applyBorder="1" applyAlignment="1"/>
    <xf numFmtId="0" fontId="13" fillId="0" borderId="14" xfId="2" applyNumberFormat="1" applyFont="1" applyFill="1" applyBorder="1" applyAlignment="1"/>
    <xf numFmtId="0" fontId="13" fillId="3" borderId="86" xfId="2" applyNumberFormat="1" applyFont="1" applyFill="1" applyBorder="1" applyAlignment="1"/>
    <xf numFmtId="38" fontId="11" fillId="3" borderId="86" xfId="2" applyFont="1" applyFill="1" applyBorder="1" applyAlignment="1"/>
    <xf numFmtId="0" fontId="13" fillId="10" borderId="16" xfId="0" applyFont="1" applyFill="1" applyBorder="1" applyAlignment="1">
      <alignment horizontal="centerContinuous" vertical="center"/>
    </xf>
    <xf numFmtId="0" fontId="29" fillId="10" borderId="17" xfId="0" applyFont="1" applyFill="1" applyBorder="1" applyAlignment="1">
      <alignment horizontal="centerContinuous" vertical="center"/>
    </xf>
    <xf numFmtId="0" fontId="15" fillId="10" borderId="18" xfId="0" applyFont="1" applyFill="1" applyBorder="1" applyAlignment="1">
      <alignment horizontal="centerContinuous" vertical="center"/>
    </xf>
    <xf numFmtId="0" fontId="13" fillId="10" borderId="0" xfId="0" applyFont="1" applyFill="1" applyBorder="1" applyAlignment="1">
      <alignment vertical="center"/>
    </xf>
    <xf numFmtId="0" fontId="13" fillId="10" borderId="19" xfId="0" applyFont="1" applyFill="1" applyBorder="1" applyAlignment="1">
      <alignment horizontal="centerContinuous" vertical="center"/>
    </xf>
    <xf numFmtId="0" fontId="13" fillId="10" borderId="20" xfId="0" applyFont="1" applyFill="1" applyBorder="1" applyAlignment="1">
      <alignment horizontal="centerContinuous" vertical="center"/>
    </xf>
    <xf numFmtId="0" fontId="16" fillId="10" borderId="22" xfId="0" applyFont="1" applyFill="1" applyBorder="1" applyAlignment="1">
      <alignment horizontal="center" vertical="center"/>
    </xf>
    <xf numFmtId="0" fontId="13" fillId="10" borderId="13" xfId="0" applyFont="1" applyFill="1" applyBorder="1" applyAlignment="1">
      <alignment horizontal="center" vertical="center"/>
    </xf>
    <xf numFmtId="0" fontId="13" fillId="10" borderId="23" xfId="0" applyFont="1" applyFill="1" applyBorder="1" applyAlignment="1">
      <alignment horizontal="center" vertical="center"/>
    </xf>
    <xf numFmtId="0" fontId="13" fillId="10" borderId="26" xfId="0" applyNumberFormat="1" applyFont="1" applyFill="1" applyBorder="1" applyAlignment="1">
      <alignment horizontal="center" vertical="center" wrapText="1"/>
    </xf>
    <xf numFmtId="0" fontId="13" fillId="10" borderId="27" xfId="0" applyFont="1" applyFill="1" applyBorder="1" applyAlignment="1">
      <alignment horizontal="center" vertical="center"/>
    </xf>
    <xf numFmtId="0" fontId="13" fillId="10" borderId="26" xfId="0" applyFont="1" applyFill="1" applyBorder="1" applyAlignment="1">
      <alignment horizontal="center" vertical="center"/>
    </xf>
    <xf numFmtId="49" fontId="11" fillId="0" borderId="14" xfId="2" applyNumberFormat="1" applyFont="1" applyBorder="1" applyAlignment="1">
      <alignment horizontal="right"/>
    </xf>
    <xf numFmtId="179" fontId="18" fillId="0" borderId="0" xfId="0" applyNumberFormat="1" applyFont="1" applyAlignment="1">
      <alignment horizontal="left"/>
    </xf>
    <xf numFmtId="49" fontId="11" fillId="3" borderId="14" xfId="2" applyNumberFormat="1" applyFont="1" applyFill="1" applyBorder="1" applyAlignment="1">
      <alignment horizontal="right"/>
    </xf>
    <xf numFmtId="179" fontId="42" fillId="0" borderId="0" xfId="0" applyNumberFormat="1" applyFont="1"/>
    <xf numFmtId="179" fontId="18" fillId="0" borderId="0" xfId="0" applyNumberFormat="1" applyFont="1" applyFill="1" applyAlignment="1">
      <alignment horizontal="left"/>
    </xf>
    <xf numFmtId="49" fontId="12" fillId="3" borderId="14" xfId="2" applyNumberFormat="1" applyFont="1" applyFill="1" applyBorder="1" applyAlignment="1">
      <alignment horizontal="right"/>
    </xf>
    <xf numFmtId="49" fontId="12" fillId="0" borderId="14" xfId="2" applyNumberFormat="1" applyFont="1" applyFill="1" applyBorder="1" applyAlignment="1">
      <alignment horizontal="right"/>
    </xf>
    <xf numFmtId="0" fontId="1" fillId="0" borderId="0" xfId="2" applyNumberFormat="1" applyFont="1" applyAlignment="1"/>
    <xf numFmtId="49" fontId="12" fillId="3" borderId="86" xfId="2" applyNumberFormat="1" applyFont="1" applyFill="1" applyBorder="1" applyAlignment="1">
      <alignment horizontal="right"/>
    </xf>
    <xf numFmtId="49" fontId="18" fillId="0" borderId="0" xfId="0" applyNumberFormat="1" applyFont="1" applyFill="1"/>
    <xf numFmtId="49" fontId="18" fillId="0" borderId="0" xfId="0" applyNumberFormat="1" applyFont="1"/>
    <xf numFmtId="179" fontId="1" fillId="0" borderId="0" xfId="0" applyNumberFormat="1" applyFont="1" applyBorder="1"/>
    <xf numFmtId="49" fontId="1" fillId="0" borderId="0" xfId="0" applyNumberFormat="1" applyFont="1"/>
    <xf numFmtId="179" fontId="1" fillId="0" borderId="0" xfId="0" applyNumberFormat="1" applyFont="1" applyAlignment="1">
      <alignment horizontal="right"/>
    </xf>
    <xf numFmtId="0" fontId="13" fillId="6" borderId="19" xfId="0" applyFont="1" applyFill="1" applyBorder="1" applyAlignment="1">
      <alignment horizontal="center" vertical="center"/>
    </xf>
    <xf numFmtId="0" fontId="13" fillId="7" borderId="90" xfId="0" applyFont="1" applyFill="1" applyBorder="1" applyAlignment="1">
      <alignment horizontal="center" vertical="center"/>
    </xf>
    <xf numFmtId="0" fontId="12" fillId="4" borderId="91" xfId="0" applyFont="1" applyFill="1" applyBorder="1" applyAlignment="1">
      <alignment horizontal="center" vertical="center"/>
    </xf>
    <xf numFmtId="0" fontId="12" fillId="4" borderId="13" xfId="0" applyFont="1" applyFill="1" applyBorder="1" applyAlignment="1">
      <alignment horizontal="center" vertical="center"/>
    </xf>
    <xf numFmtId="0" fontId="12" fillId="4" borderId="55" xfId="0" applyFont="1" applyFill="1" applyBorder="1" applyAlignment="1">
      <alignment horizontal="center" vertical="center"/>
    </xf>
    <xf numFmtId="0" fontId="14" fillId="4" borderId="92" xfId="0" applyFont="1" applyFill="1" applyBorder="1" applyAlignment="1">
      <alignment horizontal="center" vertical="center"/>
    </xf>
    <xf numFmtId="0" fontId="14" fillId="4" borderId="93" xfId="0" applyFont="1" applyFill="1" applyBorder="1" applyAlignment="1">
      <alignment horizontal="center" vertical="center"/>
    </xf>
    <xf numFmtId="0" fontId="14" fillId="4" borderId="94" xfId="0" applyFont="1" applyFill="1" applyBorder="1" applyAlignment="1">
      <alignment horizontal="center" vertical="center"/>
    </xf>
    <xf numFmtId="0" fontId="13" fillId="0" borderId="51" xfId="0" applyFont="1" applyBorder="1" applyAlignment="1">
      <alignment horizontal="distributed"/>
    </xf>
    <xf numFmtId="183" fontId="12" fillId="8" borderId="37" xfId="3" applyNumberFormat="1" applyFont="1" applyFill="1" applyBorder="1" applyAlignment="1">
      <alignment horizontal="center" vertical="center"/>
    </xf>
    <xf numFmtId="0" fontId="12" fillId="8" borderId="39" xfId="3" applyFont="1" applyFill="1" applyBorder="1" applyAlignment="1">
      <alignment horizontal="center" vertical="center"/>
    </xf>
    <xf numFmtId="186" fontId="12" fillId="5" borderId="86" xfId="3" applyNumberFormat="1" applyFont="1" applyFill="1" applyBorder="1" applyAlignment="1">
      <alignment horizontal="center" vertical="center"/>
    </xf>
    <xf numFmtId="186" fontId="12" fillId="5" borderId="45" xfId="3" applyNumberFormat="1" applyFont="1" applyFill="1" applyBorder="1" applyAlignment="1">
      <alignment horizontal="center" vertical="center"/>
    </xf>
    <xf numFmtId="186" fontId="12" fillId="7" borderId="86" xfId="3" applyNumberFormat="1" applyFont="1" applyFill="1" applyBorder="1" applyAlignment="1">
      <alignment horizontal="center" vertical="center"/>
    </xf>
    <xf numFmtId="186" fontId="12" fillId="7" borderId="45" xfId="3" applyNumberFormat="1" applyFont="1" applyFill="1" applyBorder="1" applyAlignment="1">
      <alignment horizontal="center" vertical="center"/>
    </xf>
    <xf numFmtId="186" fontId="12" fillId="8" borderId="43" xfId="3" applyNumberFormat="1" applyFont="1" applyFill="1" applyBorder="1" applyAlignment="1">
      <alignment horizontal="center" vertical="center"/>
    </xf>
    <xf numFmtId="186" fontId="12" fillId="8" borderId="45" xfId="3" applyNumberFormat="1" applyFont="1" applyFill="1" applyBorder="1" applyAlignment="1">
      <alignment horizontal="center" vertical="center"/>
    </xf>
    <xf numFmtId="0" fontId="32" fillId="0" borderId="19" xfId="0" applyFont="1" applyBorder="1" applyAlignment="1">
      <alignment horizontal="left" vertical="center"/>
    </xf>
    <xf numFmtId="0" fontId="32" fillId="0" borderId="56" xfId="0" applyFont="1" applyBorder="1" applyAlignment="1">
      <alignment horizontal="left" vertical="center" wrapText="1"/>
    </xf>
  </cellXfs>
  <cellStyles count="4">
    <cellStyle name="桁区切り" xfId="1" builtinId="6"/>
    <cellStyle name="桁区切り 2" xfId="2" xr:uid="{F9466161-E358-435A-A9A3-6E8D68D7681D}"/>
    <cellStyle name="標準" xfId="0" builtinId="0"/>
    <cellStyle name="標準 2" xfId="3" xr:uid="{BB45B6C8-D7A7-4322-BEE1-CBD256E63EA9}"/>
  </cellStyles>
  <dxfs count="7">
    <dxf>
      <font>
        <color theme="0" tint="-0.499984740745262"/>
      </font>
    </dxf>
    <dxf>
      <font>
        <color theme="0"/>
      </font>
      <fill>
        <patternFill>
          <bgColor theme="0"/>
        </patternFill>
      </fill>
    </dxf>
    <dxf>
      <font>
        <color theme="0"/>
      </font>
      <fill>
        <patternFill patternType="solid">
          <bgColor theme="0"/>
        </patternFill>
      </fill>
    </dxf>
    <dxf>
      <fill>
        <patternFill>
          <bgColor theme="8" tint="0.79998168889431442"/>
        </patternFill>
      </fill>
    </dxf>
    <dxf>
      <fill>
        <patternFill>
          <bgColor theme="0" tint="-0.499984740745262"/>
        </patternFill>
      </fill>
    </dxf>
    <dxf>
      <fill>
        <patternFill>
          <bgColor theme="0" tint="-0.499984740745262"/>
        </patternFill>
      </fill>
    </dxf>
    <dxf>
      <font>
        <color theme="1"/>
      </font>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E$1" lockText="1" noThreeD="1"/>
</file>

<file path=xl/drawings/drawing1.xml><?xml version="1.0" encoding="utf-8"?>
<xdr:wsDr xmlns:xdr="http://schemas.openxmlformats.org/drawingml/2006/spreadsheetDrawing" xmlns:a="http://schemas.openxmlformats.org/drawingml/2006/main">
  <xdr:twoCellAnchor>
    <xdr:from>
      <xdr:col>0</xdr:col>
      <xdr:colOff>795618</xdr:colOff>
      <xdr:row>9</xdr:row>
      <xdr:rowOff>54912</xdr:rowOff>
    </xdr:from>
    <xdr:to>
      <xdr:col>3</xdr:col>
      <xdr:colOff>1535207</xdr:colOff>
      <xdr:row>9</xdr:row>
      <xdr:rowOff>672355</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795618" y="5060829"/>
          <a:ext cx="8010339" cy="617443"/>
          <a:chOff x="795618" y="4794999"/>
          <a:chExt cx="7989795" cy="617443"/>
        </a:xfrm>
      </xdr:grpSpPr>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95618" y="4807326"/>
            <a:ext cx="7989795" cy="605116"/>
          </a:xfrm>
          <a:prstGeom prst="rect">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BIZ UDPゴシック" panose="020B0400000000000000" pitchFamily="50" charset="-128"/>
                <a:ea typeface="BIZ UDPゴシック" panose="020B0400000000000000" pitchFamily="50" charset="-128"/>
              </a:rPr>
              <a:t>上記、入力・注意事項を確認しました。（チェックすると下に結果が表示されます）</a:t>
            </a:r>
          </a:p>
        </xdr:txBody>
      </xdr:sp>
      <mc:AlternateContent xmlns:mc="http://schemas.openxmlformats.org/markup-compatibility/2006">
        <mc:Choice xmlns:a14="http://schemas.microsoft.com/office/drawing/2010/main" Requires="a14">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1030941" y="4794999"/>
                <a:ext cx="5748618" cy="617440"/>
              </a:xfrm>
              <a:prstGeom prst="rect">
                <a:avLst/>
              </a:prstGeom>
              <a:noFill/>
              <a:ln>
                <a:noFill/>
              </a:ln>
              <a:extLst>
                <a:ext uri="{909E8E84-426E-40DD-AFC4-6F175D3DCCD1}">
                  <a14:hiddenFill>
                    <a:solidFill>
                      <a:srgbClr val="B3CDE2"/>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0</xdr:colOff>
      <xdr:row>11</xdr:row>
      <xdr:rowOff>0</xdr:rowOff>
    </xdr:from>
    <xdr:to>
      <xdr:col>12</xdr:col>
      <xdr:colOff>0</xdr:colOff>
      <xdr:row>11</xdr:row>
      <xdr:rowOff>0</xdr:rowOff>
    </xdr:to>
    <xdr:sp macro="" textlink="">
      <xdr:nvSpPr>
        <xdr:cNvPr id="2" name="Line 1">
          <a:extLst>
            <a:ext uri="{FF2B5EF4-FFF2-40B4-BE49-F238E27FC236}">
              <a16:creationId xmlns:a16="http://schemas.microsoft.com/office/drawing/2014/main" id="{10A1BC44-E042-4496-B487-1283CDF4FE30}"/>
            </a:ext>
          </a:extLst>
        </xdr:cNvPr>
        <xdr:cNvSpPr>
          <a:spLocks noChangeShapeType="1"/>
        </xdr:cNvSpPr>
      </xdr:nvSpPr>
      <xdr:spPr bwMode="auto">
        <a:xfrm>
          <a:off x="12125325" y="2809875"/>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11</xdr:row>
      <xdr:rowOff>0</xdr:rowOff>
    </xdr:from>
    <xdr:to>
      <xdr:col>12</xdr:col>
      <xdr:colOff>0</xdr:colOff>
      <xdr:row>11</xdr:row>
      <xdr:rowOff>0</xdr:rowOff>
    </xdr:to>
    <xdr:sp macro="" textlink="">
      <xdr:nvSpPr>
        <xdr:cNvPr id="3" name="Line 2">
          <a:extLst>
            <a:ext uri="{FF2B5EF4-FFF2-40B4-BE49-F238E27FC236}">
              <a16:creationId xmlns:a16="http://schemas.microsoft.com/office/drawing/2014/main" id="{D837652A-CDD1-4A67-B209-31435DD9A677}"/>
            </a:ext>
          </a:extLst>
        </xdr:cNvPr>
        <xdr:cNvSpPr>
          <a:spLocks noChangeShapeType="1"/>
        </xdr:cNvSpPr>
      </xdr:nvSpPr>
      <xdr:spPr bwMode="auto">
        <a:xfrm>
          <a:off x="12125325" y="2809875"/>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228600</xdr:colOff>
      <xdr:row>11</xdr:row>
      <xdr:rowOff>0</xdr:rowOff>
    </xdr:from>
    <xdr:to>
      <xdr:col>14</xdr:col>
      <xdr:colOff>647700</xdr:colOff>
      <xdr:row>11</xdr:row>
      <xdr:rowOff>0</xdr:rowOff>
    </xdr:to>
    <xdr:sp macro="" textlink="">
      <xdr:nvSpPr>
        <xdr:cNvPr id="4" name="Line 3">
          <a:extLst>
            <a:ext uri="{FF2B5EF4-FFF2-40B4-BE49-F238E27FC236}">
              <a16:creationId xmlns:a16="http://schemas.microsoft.com/office/drawing/2014/main" id="{90DD8C51-FC71-4ABA-937B-F5290E3BC632}"/>
            </a:ext>
          </a:extLst>
        </xdr:cNvPr>
        <xdr:cNvSpPr>
          <a:spLocks noChangeShapeType="1"/>
        </xdr:cNvSpPr>
      </xdr:nvSpPr>
      <xdr:spPr bwMode="auto">
        <a:xfrm>
          <a:off x="13982700" y="2809875"/>
          <a:ext cx="4191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228600</xdr:colOff>
      <xdr:row>11</xdr:row>
      <xdr:rowOff>0</xdr:rowOff>
    </xdr:from>
    <xdr:to>
      <xdr:col>15</xdr:col>
      <xdr:colOff>628650</xdr:colOff>
      <xdr:row>11</xdr:row>
      <xdr:rowOff>0</xdr:rowOff>
    </xdr:to>
    <xdr:sp macro="" textlink="">
      <xdr:nvSpPr>
        <xdr:cNvPr id="5" name="Line 4">
          <a:extLst>
            <a:ext uri="{FF2B5EF4-FFF2-40B4-BE49-F238E27FC236}">
              <a16:creationId xmlns:a16="http://schemas.microsoft.com/office/drawing/2014/main" id="{406EF38E-F059-475F-B643-7AF0DFD9D8B1}"/>
            </a:ext>
          </a:extLst>
        </xdr:cNvPr>
        <xdr:cNvSpPr>
          <a:spLocks noChangeShapeType="1"/>
        </xdr:cNvSpPr>
      </xdr:nvSpPr>
      <xdr:spPr bwMode="auto">
        <a:xfrm>
          <a:off x="14963775" y="2809875"/>
          <a:ext cx="40005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51</xdr:row>
      <xdr:rowOff>9525</xdr:rowOff>
    </xdr:from>
    <xdr:to>
      <xdr:col>12</xdr:col>
      <xdr:colOff>0</xdr:colOff>
      <xdr:row>51</xdr:row>
      <xdr:rowOff>9525</xdr:rowOff>
    </xdr:to>
    <xdr:sp macro="" textlink="">
      <xdr:nvSpPr>
        <xdr:cNvPr id="6" name="Line 5">
          <a:extLst>
            <a:ext uri="{FF2B5EF4-FFF2-40B4-BE49-F238E27FC236}">
              <a16:creationId xmlns:a16="http://schemas.microsoft.com/office/drawing/2014/main" id="{748DE948-56BA-42B1-8D73-2A84223662EC}"/>
            </a:ext>
          </a:extLst>
        </xdr:cNvPr>
        <xdr:cNvSpPr>
          <a:spLocks noChangeShapeType="1"/>
        </xdr:cNvSpPr>
      </xdr:nvSpPr>
      <xdr:spPr bwMode="auto">
        <a:xfrm>
          <a:off x="12125325" y="17954625"/>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51</xdr:row>
      <xdr:rowOff>9525</xdr:rowOff>
    </xdr:from>
    <xdr:to>
      <xdr:col>12</xdr:col>
      <xdr:colOff>0</xdr:colOff>
      <xdr:row>51</xdr:row>
      <xdr:rowOff>9525</xdr:rowOff>
    </xdr:to>
    <xdr:sp macro="" textlink="">
      <xdr:nvSpPr>
        <xdr:cNvPr id="7" name="Line 6">
          <a:extLst>
            <a:ext uri="{FF2B5EF4-FFF2-40B4-BE49-F238E27FC236}">
              <a16:creationId xmlns:a16="http://schemas.microsoft.com/office/drawing/2014/main" id="{4CDA9F26-4DE0-4D84-86F4-5687160D7F93}"/>
            </a:ext>
          </a:extLst>
        </xdr:cNvPr>
        <xdr:cNvSpPr>
          <a:spLocks noChangeShapeType="1"/>
        </xdr:cNvSpPr>
      </xdr:nvSpPr>
      <xdr:spPr bwMode="auto">
        <a:xfrm>
          <a:off x="12125325" y="17954625"/>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51</xdr:row>
      <xdr:rowOff>9525</xdr:rowOff>
    </xdr:from>
    <xdr:to>
      <xdr:col>12</xdr:col>
      <xdr:colOff>0</xdr:colOff>
      <xdr:row>51</xdr:row>
      <xdr:rowOff>9525</xdr:rowOff>
    </xdr:to>
    <xdr:sp macro="" textlink="">
      <xdr:nvSpPr>
        <xdr:cNvPr id="8" name="Line 7">
          <a:extLst>
            <a:ext uri="{FF2B5EF4-FFF2-40B4-BE49-F238E27FC236}">
              <a16:creationId xmlns:a16="http://schemas.microsoft.com/office/drawing/2014/main" id="{D4DC094E-F16D-45CA-8FFE-FFCE121AC51A}"/>
            </a:ext>
          </a:extLst>
        </xdr:cNvPr>
        <xdr:cNvSpPr>
          <a:spLocks noChangeShapeType="1"/>
        </xdr:cNvSpPr>
      </xdr:nvSpPr>
      <xdr:spPr bwMode="auto">
        <a:xfrm>
          <a:off x="12125325" y="17954625"/>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51</xdr:row>
      <xdr:rowOff>9525</xdr:rowOff>
    </xdr:from>
    <xdr:to>
      <xdr:col>12</xdr:col>
      <xdr:colOff>0</xdr:colOff>
      <xdr:row>51</xdr:row>
      <xdr:rowOff>9525</xdr:rowOff>
    </xdr:to>
    <xdr:sp macro="" textlink="">
      <xdr:nvSpPr>
        <xdr:cNvPr id="9" name="Line 8">
          <a:extLst>
            <a:ext uri="{FF2B5EF4-FFF2-40B4-BE49-F238E27FC236}">
              <a16:creationId xmlns:a16="http://schemas.microsoft.com/office/drawing/2014/main" id="{DA1CA07C-0210-487A-BFD7-35AB38A3BABD}"/>
            </a:ext>
          </a:extLst>
        </xdr:cNvPr>
        <xdr:cNvSpPr>
          <a:spLocks noChangeShapeType="1"/>
        </xdr:cNvSpPr>
      </xdr:nvSpPr>
      <xdr:spPr bwMode="auto">
        <a:xfrm>
          <a:off x="12125325" y="17954625"/>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51</xdr:row>
      <xdr:rowOff>9525</xdr:rowOff>
    </xdr:from>
    <xdr:to>
      <xdr:col>12</xdr:col>
      <xdr:colOff>0</xdr:colOff>
      <xdr:row>51</xdr:row>
      <xdr:rowOff>9525</xdr:rowOff>
    </xdr:to>
    <xdr:sp macro="" textlink="">
      <xdr:nvSpPr>
        <xdr:cNvPr id="10" name="Line 10">
          <a:extLst>
            <a:ext uri="{FF2B5EF4-FFF2-40B4-BE49-F238E27FC236}">
              <a16:creationId xmlns:a16="http://schemas.microsoft.com/office/drawing/2014/main" id="{068FE50A-B2CF-40C6-996A-BB515FDFDA1F}"/>
            </a:ext>
          </a:extLst>
        </xdr:cNvPr>
        <xdr:cNvSpPr>
          <a:spLocks noChangeShapeType="1"/>
        </xdr:cNvSpPr>
      </xdr:nvSpPr>
      <xdr:spPr bwMode="auto">
        <a:xfrm>
          <a:off x="12125325" y="17954625"/>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51</xdr:row>
      <xdr:rowOff>9525</xdr:rowOff>
    </xdr:from>
    <xdr:to>
      <xdr:col>12</xdr:col>
      <xdr:colOff>0</xdr:colOff>
      <xdr:row>51</xdr:row>
      <xdr:rowOff>9525</xdr:rowOff>
    </xdr:to>
    <xdr:sp macro="" textlink="">
      <xdr:nvSpPr>
        <xdr:cNvPr id="11" name="Line 11">
          <a:extLst>
            <a:ext uri="{FF2B5EF4-FFF2-40B4-BE49-F238E27FC236}">
              <a16:creationId xmlns:a16="http://schemas.microsoft.com/office/drawing/2014/main" id="{C027A8E2-96C5-4BCA-B337-3C79F058F93B}"/>
            </a:ext>
          </a:extLst>
        </xdr:cNvPr>
        <xdr:cNvSpPr>
          <a:spLocks noChangeShapeType="1"/>
        </xdr:cNvSpPr>
      </xdr:nvSpPr>
      <xdr:spPr bwMode="auto">
        <a:xfrm>
          <a:off x="12125325" y="17954625"/>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11</xdr:row>
      <xdr:rowOff>0</xdr:rowOff>
    </xdr:from>
    <xdr:to>
      <xdr:col>12</xdr:col>
      <xdr:colOff>0</xdr:colOff>
      <xdr:row>11</xdr:row>
      <xdr:rowOff>0</xdr:rowOff>
    </xdr:to>
    <xdr:sp macro="" textlink="">
      <xdr:nvSpPr>
        <xdr:cNvPr id="12" name="Line 13">
          <a:extLst>
            <a:ext uri="{FF2B5EF4-FFF2-40B4-BE49-F238E27FC236}">
              <a16:creationId xmlns:a16="http://schemas.microsoft.com/office/drawing/2014/main" id="{83885D49-D226-4EBF-B53C-EBFEFCCFB7D4}"/>
            </a:ext>
          </a:extLst>
        </xdr:cNvPr>
        <xdr:cNvSpPr>
          <a:spLocks noChangeShapeType="1"/>
        </xdr:cNvSpPr>
      </xdr:nvSpPr>
      <xdr:spPr bwMode="auto">
        <a:xfrm>
          <a:off x="12125325" y="2809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11</xdr:row>
      <xdr:rowOff>0</xdr:rowOff>
    </xdr:from>
    <xdr:to>
      <xdr:col>12</xdr:col>
      <xdr:colOff>0</xdr:colOff>
      <xdr:row>11</xdr:row>
      <xdr:rowOff>0</xdr:rowOff>
    </xdr:to>
    <xdr:sp macro="" textlink="">
      <xdr:nvSpPr>
        <xdr:cNvPr id="13" name="Line 14">
          <a:extLst>
            <a:ext uri="{FF2B5EF4-FFF2-40B4-BE49-F238E27FC236}">
              <a16:creationId xmlns:a16="http://schemas.microsoft.com/office/drawing/2014/main" id="{1C9C6F49-2C51-4F48-A7BD-7412DCC67757}"/>
            </a:ext>
          </a:extLst>
        </xdr:cNvPr>
        <xdr:cNvSpPr>
          <a:spLocks noChangeShapeType="1"/>
        </xdr:cNvSpPr>
      </xdr:nvSpPr>
      <xdr:spPr bwMode="auto">
        <a:xfrm>
          <a:off x="12125325" y="2809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11</xdr:row>
      <xdr:rowOff>0</xdr:rowOff>
    </xdr:from>
    <xdr:to>
      <xdr:col>12</xdr:col>
      <xdr:colOff>0</xdr:colOff>
      <xdr:row>11</xdr:row>
      <xdr:rowOff>0</xdr:rowOff>
    </xdr:to>
    <xdr:sp macro="" textlink="">
      <xdr:nvSpPr>
        <xdr:cNvPr id="14" name="Line 15">
          <a:extLst>
            <a:ext uri="{FF2B5EF4-FFF2-40B4-BE49-F238E27FC236}">
              <a16:creationId xmlns:a16="http://schemas.microsoft.com/office/drawing/2014/main" id="{291561CC-93B8-4177-876B-8319ECD282C0}"/>
            </a:ext>
          </a:extLst>
        </xdr:cNvPr>
        <xdr:cNvSpPr>
          <a:spLocks noChangeShapeType="1"/>
        </xdr:cNvSpPr>
      </xdr:nvSpPr>
      <xdr:spPr bwMode="auto">
        <a:xfrm>
          <a:off x="12125325" y="2809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11</xdr:row>
      <xdr:rowOff>0</xdr:rowOff>
    </xdr:from>
    <xdr:to>
      <xdr:col>12</xdr:col>
      <xdr:colOff>0</xdr:colOff>
      <xdr:row>11</xdr:row>
      <xdr:rowOff>0</xdr:rowOff>
    </xdr:to>
    <xdr:sp macro="" textlink="">
      <xdr:nvSpPr>
        <xdr:cNvPr id="15" name="Line 16">
          <a:extLst>
            <a:ext uri="{FF2B5EF4-FFF2-40B4-BE49-F238E27FC236}">
              <a16:creationId xmlns:a16="http://schemas.microsoft.com/office/drawing/2014/main" id="{B4675418-145F-4B5F-955C-B380B67DBEFF}"/>
            </a:ext>
          </a:extLst>
        </xdr:cNvPr>
        <xdr:cNvSpPr>
          <a:spLocks noChangeShapeType="1"/>
        </xdr:cNvSpPr>
      </xdr:nvSpPr>
      <xdr:spPr bwMode="auto">
        <a:xfrm>
          <a:off x="12125325" y="2809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228600</xdr:colOff>
      <xdr:row>11</xdr:row>
      <xdr:rowOff>0</xdr:rowOff>
    </xdr:from>
    <xdr:to>
      <xdr:col>6</xdr:col>
      <xdr:colOff>779319</xdr:colOff>
      <xdr:row>11</xdr:row>
      <xdr:rowOff>0</xdr:rowOff>
    </xdr:to>
    <xdr:sp macro="" textlink="">
      <xdr:nvSpPr>
        <xdr:cNvPr id="16" name="Line 17">
          <a:extLst>
            <a:ext uri="{FF2B5EF4-FFF2-40B4-BE49-F238E27FC236}">
              <a16:creationId xmlns:a16="http://schemas.microsoft.com/office/drawing/2014/main" id="{762A3B69-2A60-4D1F-A1EE-DB6C9E0BEA03}"/>
            </a:ext>
          </a:extLst>
        </xdr:cNvPr>
        <xdr:cNvSpPr>
          <a:spLocks noChangeShapeType="1"/>
        </xdr:cNvSpPr>
      </xdr:nvSpPr>
      <xdr:spPr bwMode="auto">
        <a:xfrm>
          <a:off x="5895975" y="2809875"/>
          <a:ext cx="55071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203489</xdr:colOff>
      <xdr:row>11</xdr:row>
      <xdr:rowOff>0</xdr:rowOff>
    </xdr:from>
    <xdr:to>
      <xdr:col>7</xdr:col>
      <xdr:colOff>658091</xdr:colOff>
      <xdr:row>11</xdr:row>
      <xdr:rowOff>0</xdr:rowOff>
    </xdr:to>
    <xdr:sp macro="" textlink="">
      <xdr:nvSpPr>
        <xdr:cNvPr id="17" name="Line 18">
          <a:extLst>
            <a:ext uri="{FF2B5EF4-FFF2-40B4-BE49-F238E27FC236}">
              <a16:creationId xmlns:a16="http://schemas.microsoft.com/office/drawing/2014/main" id="{2B62083D-38D2-4CB7-BE91-C469A51E6B8E}"/>
            </a:ext>
          </a:extLst>
        </xdr:cNvPr>
        <xdr:cNvSpPr>
          <a:spLocks noChangeShapeType="1"/>
        </xdr:cNvSpPr>
      </xdr:nvSpPr>
      <xdr:spPr bwMode="auto">
        <a:xfrm>
          <a:off x="6966239" y="2809875"/>
          <a:ext cx="45460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228600</xdr:colOff>
      <xdr:row>11</xdr:row>
      <xdr:rowOff>0</xdr:rowOff>
    </xdr:from>
    <xdr:to>
      <xdr:col>8</xdr:col>
      <xdr:colOff>675409</xdr:colOff>
      <xdr:row>11</xdr:row>
      <xdr:rowOff>0</xdr:rowOff>
    </xdr:to>
    <xdr:sp macro="" textlink="">
      <xdr:nvSpPr>
        <xdr:cNvPr id="18" name="Line 19">
          <a:extLst>
            <a:ext uri="{FF2B5EF4-FFF2-40B4-BE49-F238E27FC236}">
              <a16:creationId xmlns:a16="http://schemas.microsoft.com/office/drawing/2014/main" id="{9BAFF699-1CC1-4C6C-9645-589EE7F33735}"/>
            </a:ext>
          </a:extLst>
        </xdr:cNvPr>
        <xdr:cNvSpPr>
          <a:spLocks noChangeShapeType="1"/>
        </xdr:cNvSpPr>
      </xdr:nvSpPr>
      <xdr:spPr bwMode="auto">
        <a:xfrm>
          <a:off x="7953375" y="2809875"/>
          <a:ext cx="44680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278822</xdr:colOff>
      <xdr:row>11</xdr:row>
      <xdr:rowOff>0</xdr:rowOff>
    </xdr:from>
    <xdr:to>
      <xdr:col>9</xdr:col>
      <xdr:colOff>755072</xdr:colOff>
      <xdr:row>11</xdr:row>
      <xdr:rowOff>0</xdr:rowOff>
    </xdr:to>
    <xdr:sp macro="" textlink="">
      <xdr:nvSpPr>
        <xdr:cNvPr id="19" name="Line 20">
          <a:extLst>
            <a:ext uri="{FF2B5EF4-FFF2-40B4-BE49-F238E27FC236}">
              <a16:creationId xmlns:a16="http://schemas.microsoft.com/office/drawing/2014/main" id="{BD6701CB-28E4-4939-8483-009C98FDF26B}"/>
            </a:ext>
          </a:extLst>
        </xdr:cNvPr>
        <xdr:cNvSpPr>
          <a:spLocks noChangeShapeType="1"/>
        </xdr:cNvSpPr>
      </xdr:nvSpPr>
      <xdr:spPr bwMode="auto">
        <a:xfrm>
          <a:off x="8965622" y="2809875"/>
          <a:ext cx="476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357619</xdr:colOff>
      <xdr:row>11</xdr:row>
      <xdr:rowOff>0</xdr:rowOff>
    </xdr:from>
    <xdr:to>
      <xdr:col>10</xdr:col>
      <xdr:colOff>786244</xdr:colOff>
      <xdr:row>11</xdr:row>
      <xdr:rowOff>0</xdr:rowOff>
    </xdr:to>
    <xdr:sp macro="" textlink="">
      <xdr:nvSpPr>
        <xdr:cNvPr id="20" name="Line 21">
          <a:extLst>
            <a:ext uri="{FF2B5EF4-FFF2-40B4-BE49-F238E27FC236}">
              <a16:creationId xmlns:a16="http://schemas.microsoft.com/office/drawing/2014/main" id="{6E2272C9-9416-4851-9A60-A4D7E0269943}"/>
            </a:ext>
          </a:extLst>
        </xdr:cNvPr>
        <xdr:cNvSpPr>
          <a:spLocks noChangeShapeType="1"/>
        </xdr:cNvSpPr>
      </xdr:nvSpPr>
      <xdr:spPr bwMode="auto">
        <a:xfrm>
          <a:off x="10139794" y="2809875"/>
          <a:ext cx="428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348094</xdr:colOff>
      <xdr:row>11</xdr:row>
      <xdr:rowOff>0</xdr:rowOff>
    </xdr:from>
    <xdr:to>
      <xdr:col>11</xdr:col>
      <xdr:colOff>805294</xdr:colOff>
      <xdr:row>11</xdr:row>
      <xdr:rowOff>0</xdr:rowOff>
    </xdr:to>
    <xdr:sp macro="" textlink="">
      <xdr:nvSpPr>
        <xdr:cNvPr id="21" name="Line 22">
          <a:extLst>
            <a:ext uri="{FF2B5EF4-FFF2-40B4-BE49-F238E27FC236}">
              <a16:creationId xmlns:a16="http://schemas.microsoft.com/office/drawing/2014/main" id="{ED076BF3-FBE1-4382-AD8C-2D10B0E293DC}"/>
            </a:ext>
          </a:extLst>
        </xdr:cNvPr>
        <xdr:cNvSpPr>
          <a:spLocks noChangeShapeType="1"/>
        </xdr:cNvSpPr>
      </xdr:nvSpPr>
      <xdr:spPr bwMode="auto">
        <a:xfrm>
          <a:off x="11301844" y="28098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209550</xdr:colOff>
      <xdr:row>11</xdr:row>
      <xdr:rowOff>0</xdr:rowOff>
    </xdr:from>
    <xdr:to>
      <xdr:col>13</xdr:col>
      <xdr:colOff>685800</xdr:colOff>
      <xdr:row>11</xdr:row>
      <xdr:rowOff>0</xdr:rowOff>
    </xdr:to>
    <xdr:sp macro="" textlink="">
      <xdr:nvSpPr>
        <xdr:cNvPr id="22" name="Line 23">
          <a:extLst>
            <a:ext uri="{FF2B5EF4-FFF2-40B4-BE49-F238E27FC236}">
              <a16:creationId xmlns:a16="http://schemas.microsoft.com/office/drawing/2014/main" id="{A286CB7F-CBB3-46A8-AC17-484024F38D56}"/>
            </a:ext>
          </a:extLst>
        </xdr:cNvPr>
        <xdr:cNvSpPr>
          <a:spLocks noChangeShapeType="1"/>
        </xdr:cNvSpPr>
      </xdr:nvSpPr>
      <xdr:spPr bwMode="auto">
        <a:xfrm>
          <a:off x="12868275" y="2809875"/>
          <a:ext cx="476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5"/>
  <sheetViews>
    <sheetView showGridLines="0" tabSelected="1" zoomScale="90" zoomScaleNormal="90" workbookViewId="0">
      <selection activeCell="B5" sqref="B5"/>
    </sheetView>
  </sheetViews>
  <sheetFormatPr defaultRowHeight="13.5"/>
  <cols>
    <col min="1" max="1" width="34" style="132" customWidth="1"/>
    <col min="2" max="3" width="30.625" style="132" customWidth="1"/>
    <col min="4" max="4" width="30.5" style="132" customWidth="1"/>
    <col min="5" max="16384" width="9" style="132"/>
  </cols>
  <sheetData>
    <row r="1" spans="1:5" ht="36" customHeight="1">
      <c r="A1" s="248" t="s">
        <v>157</v>
      </c>
      <c r="B1" s="248"/>
      <c r="C1" s="248"/>
      <c r="D1" s="248"/>
      <c r="E1" s="154" t="b">
        <v>0</v>
      </c>
    </row>
    <row r="2" spans="1:5" ht="22.5" customHeight="1">
      <c r="C2" s="133" t="s">
        <v>124</v>
      </c>
      <c r="D2" s="155">
        <v>45747</v>
      </c>
    </row>
    <row r="3" spans="1:5" ht="22.5" customHeight="1">
      <c r="C3" s="133"/>
      <c r="D3" s="155"/>
    </row>
    <row r="4" spans="1:5" ht="34.5" customHeight="1" thickBot="1">
      <c r="A4" s="227" t="s">
        <v>120</v>
      </c>
      <c r="B4" s="227"/>
      <c r="C4" s="227"/>
      <c r="D4" s="227"/>
    </row>
    <row r="5" spans="1:5" ht="48.75" customHeight="1" thickBot="1">
      <c r="A5" s="387" t="s">
        <v>116</v>
      </c>
      <c r="B5" s="150"/>
      <c r="C5" s="134" t="s">
        <v>32</v>
      </c>
      <c r="D5" s="135" t="str">
        <f>IF(B5&lt;&gt;"",B5+1,"")</f>
        <v/>
      </c>
    </row>
    <row r="6" spans="1:5" ht="48.75" customHeight="1" thickBot="1">
      <c r="A6" s="136" t="s">
        <v>158</v>
      </c>
      <c r="B6" s="151"/>
      <c r="C6" s="249" t="s">
        <v>133</v>
      </c>
      <c r="D6" s="250"/>
    </row>
    <row r="7" spans="1:5" ht="48.75" customHeight="1" thickBot="1">
      <c r="A7" s="388" t="s">
        <v>127</v>
      </c>
      <c r="B7" s="152"/>
      <c r="C7" s="251"/>
      <c r="D7" s="252"/>
    </row>
    <row r="8" spans="1:5" ht="48.75" customHeight="1">
      <c r="A8" s="142" t="s">
        <v>126</v>
      </c>
      <c r="B8" s="153"/>
      <c r="C8" s="137" t="s">
        <v>25</v>
      </c>
      <c r="D8" s="143" t="str">
        <f>IFERROR(IF(B6="いる",VLOOKUP(ツール!B8,'12ヶ月前納一覧 (2)'!X2:Y51,2,0),VLOOKUP(ツール!B8,'12ヶ月前納一覧 (2)'!V2:Y51,4,0)),"標準報酬月額不明のため、予測できません")</f>
        <v>標準報酬月額不明のため、予測できません</v>
      </c>
    </row>
    <row r="9" spans="1:5" ht="82.5" customHeight="1">
      <c r="A9" s="226" t="s">
        <v>143</v>
      </c>
      <c r="B9" s="227"/>
      <c r="C9" s="227"/>
      <c r="D9" s="227"/>
    </row>
    <row r="10" spans="1:5" ht="71.25" customHeight="1" thickBot="1">
      <c r="A10" s="138"/>
      <c r="B10" s="141"/>
      <c r="C10" s="139"/>
      <c r="D10" s="140"/>
    </row>
    <row r="11" spans="1:5" ht="38.25" customHeight="1" thickBot="1">
      <c r="A11" s="253" t="s">
        <v>117</v>
      </c>
      <c r="B11" s="254"/>
      <c r="C11" s="254"/>
      <c r="D11" s="255"/>
    </row>
    <row r="12" spans="1:5" ht="43.5" customHeight="1">
      <c r="A12" s="173" t="s">
        <v>25</v>
      </c>
      <c r="B12" s="174" t="str">
        <f>IF(B7&lt;&gt;"",B7,IF(B8&lt;&gt;"",D8,"１～３の欄を入力してください"))</f>
        <v>１～３の欄を入力してください</v>
      </c>
      <c r="C12" s="222" t="str">
        <f>IF(B6="いる","介護保険　該当","介護保険　非該当")&amp;"　で計算を行いました"</f>
        <v>介護保険　非該当　で計算を行いました</v>
      </c>
      <c r="D12" s="223"/>
    </row>
    <row r="13" spans="1:5" ht="27.75" customHeight="1">
      <c r="A13" s="161" t="s">
        <v>131</v>
      </c>
      <c r="B13" s="162" t="str">
        <f>IFERROR(DATEDIF(D5,D2,"M")+1,"")</f>
        <v/>
      </c>
      <c r="C13" s="163" t="str">
        <f>"（"&amp;MONTH(B5)&amp;"月分～翌３月分）で計算を行いました"</f>
        <v>（1月分～翌３月分）で計算を行いました</v>
      </c>
      <c r="D13" s="164"/>
    </row>
    <row r="14" spans="1:5" ht="17.25" customHeight="1">
      <c r="A14" s="158"/>
      <c r="B14" s="159"/>
      <c r="C14" s="159"/>
      <c r="D14" s="160"/>
    </row>
    <row r="15" spans="1:5" ht="51.75" customHeight="1">
      <c r="A15" s="189" t="str">
        <f>IFERROR(MONTH(D5),"任意継続加入")&amp;"月分保険料として"</f>
        <v>任意継続加入月分保険料として</v>
      </c>
      <c r="B15" s="188" t="str">
        <f>D28</f>
        <v/>
      </c>
      <c r="C15" s="166" t="s">
        <v>132</v>
      </c>
      <c r="D15" s="144"/>
    </row>
    <row r="16" spans="1:5" ht="38.25" customHeight="1">
      <c r="A16" s="236"/>
      <c r="B16" s="237"/>
      <c r="C16" s="237"/>
      <c r="D16" s="238"/>
    </row>
    <row r="17" spans="1:4" ht="36" customHeight="1">
      <c r="A17" s="230" t="str">
        <f>IFERROR(IF(MONTH(D5)+1=13,1,MONTH(D5)+1),"翌")&amp;"月分以降"&amp;IF(B13=1,"の保険料は直接、当組合へお問い合わせください","の保険料として")</f>
        <v>翌月分以降の保険料として</v>
      </c>
      <c r="B17" s="256" t="s">
        <v>128</v>
      </c>
      <c r="C17" s="239" t="str">
        <f>TEXT(B15,"#,###")&amp;"円を毎月10日までに納めていただきます"</f>
        <v>円を毎月10日までに納めていただきます</v>
      </c>
      <c r="D17" s="240"/>
    </row>
    <row r="18" spans="1:4" ht="36" customHeight="1">
      <c r="A18" s="231"/>
      <c r="B18" s="257"/>
      <c r="C18" s="228" t="str">
        <f>IFERROR(MONTH(D5),"任意継続加入")&amp;"月分保険料を含めた年度末までの保険料："&amp;TEXT(IFERROR(D28*B13,""),"#,###")&amp;"円"</f>
        <v>任意継続加入月分保険料を含めた年度末までの保険料：円</v>
      </c>
      <c r="D18" s="229"/>
    </row>
    <row r="19" spans="1:4" ht="36" customHeight="1">
      <c r="A19" s="231"/>
      <c r="B19" s="224" t="s">
        <v>129</v>
      </c>
      <c r="C19" s="239" t="str">
        <f>TEXT(D30,"#,###")&amp;"円を"&amp;IFERROR(MONTH(D5),"任意継続加入")&amp;"月末までに納めていただきます"</f>
        <v>円を任意継続加入月末までに納めていただきます</v>
      </c>
      <c r="D19" s="240"/>
    </row>
    <row r="20" spans="1:4" ht="36" customHeight="1">
      <c r="A20" s="231"/>
      <c r="B20" s="225"/>
      <c r="C20" s="228" t="str">
        <f>IFERROR(MONTH(D5),"任意継続加入")&amp;"月分保険料を含めた年度末までの保険料："&amp;TEXT(IFERROR(D30+D28,""),"#,###")&amp;"円"</f>
        <v>任意継続加入月分保険料を含めた年度末までの保険料：円</v>
      </c>
      <c r="D20" s="229"/>
    </row>
    <row r="21" spans="1:4" ht="72" customHeight="1">
      <c r="A21" s="231"/>
      <c r="B21" s="148" t="s">
        <v>130</v>
      </c>
      <c r="C21" s="243" t="str">
        <f>TEXT(D32,"#,###")&amp;"円を"&amp;IFERROR(MONTH(D5),"任意継続加入")&amp;"月末までに納めていただきます"</f>
        <v>円を任意継続加入月末までに納めていただきます</v>
      </c>
      <c r="D21" s="244"/>
    </row>
    <row r="22" spans="1:4" ht="51.75" customHeight="1">
      <c r="A22" s="231"/>
      <c r="B22" s="165" t="s">
        <v>118</v>
      </c>
      <c r="C22" s="241" t="str">
        <f>TEXT(D33,"#,###")&amp;"円を9月末までに納めていただきます"</f>
        <v>円を9月末までに納めていただきます</v>
      </c>
      <c r="D22" s="242"/>
    </row>
    <row r="23" spans="1:4" s="168" customFormat="1" ht="39.75" customHeight="1">
      <c r="A23" s="232"/>
      <c r="B23" s="167"/>
      <c r="C23" s="228" t="str">
        <f>IFERROR(MONTH(D5),"任意継続加入")&amp;"月分保険料を含めた年度末までの保険料："&amp;TEXT(IFERROR(D34+D28,""),"#,###")&amp;"円"</f>
        <v>任意継続加入月分保険料を含めた年度末までの保険料：円</v>
      </c>
      <c r="D23" s="229"/>
    </row>
    <row r="24" spans="1:4" ht="35.25" customHeight="1">
      <c r="A24" s="245" t="str">
        <f>"納付期限内であれば、"&amp;IFERROR(MONTH(D5),"任意継続加入")&amp;"月分と前納分を合算して納めていただいてもかまいません。"</f>
        <v>納付期限内であれば、任意継続加入月分と前納分を合算して納めていただいてもかまいません。</v>
      </c>
      <c r="B24" s="246"/>
      <c r="C24" s="246"/>
      <c r="D24" s="247"/>
    </row>
    <row r="25" spans="1:4" ht="27.75" customHeight="1">
      <c r="A25" s="186"/>
      <c r="B25" s="185"/>
      <c r="C25" s="185"/>
      <c r="D25" s="187"/>
    </row>
    <row r="26" spans="1:4" ht="43.5" customHeight="1">
      <c r="A26" s="233" t="s">
        <v>123</v>
      </c>
      <c r="B26" s="234"/>
      <c r="C26" s="234"/>
      <c r="D26" s="235"/>
    </row>
    <row r="27" spans="1:4" ht="26.25" customHeight="1">
      <c r="A27" s="190"/>
      <c r="B27" s="191" t="s">
        <v>113</v>
      </c>
      <c r="C27" s="191" t="s">
        <v>114</v>
      </c>
      <c r="D27" s="192" t="s">
        <v>115</v>
      </c>
    </row>
    <row r="28" spans="1:4" ht="26.25" customHeight="1">
      <c r="A28" s="175" t="s">
        <v>121</v>
      </c>
      <c r="B28" s="170" t="str">
        <f>IFERROR(VLOOKUP($B$12+2,'12ヶ月前納一覧 (2)'!$B$2:$D$251,3,0),"")</f>
        <v/>
      </c>
      <c r="C28" s="170" t="str">
        <f>IFERROR(IF(B6="いる",VLOOKUP($B$12+3,'12ヶ月前納一覧 (2)'!$B$2:$D$251,3,0),""),"")</f>
        <v/>
      </c>
      <c r="D28" s="176" t="str">
        <f>IF(SUM(B28:C28)=0,"",SUM(B28:C28))</f>
        <v/>
      </c>
    </row>
    <row r="29" spans="1:4" ht="4.5" customHeight="1">
      <c r="A29" s="219"/>
      <c r="B29" s="220"/>
      <c r="C29" s="220"/>
      <c r="D29" s="221"/>
    </row>
    <row r="30" spans="1:4" ht="26.25" customHeight="1">
      <c r="A30" s="177" t="str">
        <f>IFERROR(MONTH(D5)+1,"任意継続加入")&amp;"月から年度末までの前納"</f>
        <v>任意継続加入月から年度末までの前納</v>
      </c>
      <c r="B30" s="170" t="str">
        <f>IFERROR(VLOOKUP($B$12+2,'12ヶ月前納一覧 (2)'!$B$2:$P$251,B13+2,0),"")</f>
        <v/>
      </c>
      <c r="C30" s="170" t="str">
        <f>IFERROR(IF(B6="いる",VLOOKUP($B$12+3,'12ヶ月前納一覧 (2)'!$B$2:$P$251,B13+2,0),""),"")</f>
        <v/>
      </c>
      <c r="D30" s="178" t="str">
        <f>IF(SUM(B30:C30)=0,"",SUM(B30:C30))</f>
        <v/>
      </c>
    </row>
    <row r="31" spans="1:4" ht="5.25" customHeight="1">
      <c r="A31" s="219"/>
      <c r="B31" s="220"/>
      <c r="C31" s="220"/>
      <c r="D31" s="221"/>
    </row>
    <row r="32" spans="1:4" ht="26.25" customHeight="1">
      <c r="A32" s="179" t="str">
        <f>"上期（"&amp;IFERROR(MONTH(D5)+1,"任意継続加入")&amp;"～９月分）前納"</f>
        <v>上期（任意継続加入～９月分）前納</v>
      </c>
      <c r="B32" s="171" t="str">
        <f>IFERROR(IF(B13&gt;7,VLOOKUP($B$12+2,'12ヶ月前納一覧 (2)'!$B$2:$P$251,B13+2-6,0),"年度末までの前納をご覧ください"),"")</f>
        <v/>
      </c>
      <c r="C32" s="171" t="str">
        <f>IFERROR(IF(B6="いる",IF(B13&gt;7,VLOOKUP($B$12+3,'12ヶ月前納一覧 (2)'!$B$2:$P$251,B13+2-6,0),"年度末までの前納をご覧ください"),""),"")</f>
        <v/>
      </c>
      <c r="D32" s="180" t="str">
        <f>IF(SUM(B32:C32)=0,"",SUM(B32:C32))</f>
        <v/>
      </c>
    </row>
    <row r="33" spans="1:4" ht="26.25" customHeight="1">
      <c r="A33" s="181" t="s">
        <v>122</v>
      </c>
      <c r="B33" s="169" t="str">
        <f>IFERROR(IF(B13&gt;7,VLOOKUP($B$12+2,'12ヶ月前納一覧 (2)'!$B$2:$P$251,9,0),"年度末までの前納をご覧ください"),"")</f>
        <v/>
      </c>
      <c r="C33" s="169" t="str">
        <f>IFERROR(IF(B6="いる",IF(B13&gt;7,VLOOKUP($B$12+3,'12ヶ月前納一覧 (2)'!$B$2:$P$251,9,0),"年度末までの前納をご覧ください"),""),"")</f>
        <v/>
      </c>
      <c r="D33" s="182" t="str">
        <f>IF(SUM(B33:C33)=0,"",SUM(B33:C33))</f>
        <v/>
      </c>
    </row>
    <row r="34" spans="1:4" ht="26.25" customHeight="1">
      <c r="A34" s="183" t="s">
        <v>119</v>
      </c>
      <c r="B34" s="172" t="str">
        <f>IF(SUM(B32:B33)=0,"",SUM(B32:B33))</f>
        <v/>
      </c>
      <c r="C34" s="172" t="str">
        <f>IF(SUM(C32:C33)=0,"",SUM(C32:C33))</f>
        <v/>
      </c>
      <c r="D34" s="184" t="str">
        <f>IF(SUM(D32:D33)=0,"",SUM(D32:D33))</f>
        <v/>
      </c>
    </row>
    <row r="35" spans="1:4" ht="12" customHeight="1" thickBot="1">
      <c r="A35" s="145"/>
      <c r="B35" s="146"/>
      <c r="C35" s="146"/>
      <c r="D35" s="147"/>
    </row>
  </sheetData>
  <sheetProtection sheet="1" scenarios="1" formatCells="0" selectLockedCells="1"/>
  <mergeCells count="21">
    <mergeCell ref="A1:D1"/>
    <mergeCell ref="A4:D4"/>
    <mergeCell ref="C6:D7"/>
    <mergeCell ref="A11:D11"/>
    <mergeCell ref="C17:D17"/>
    <mergeCell ref="B17:B18"/>
    <mergeCell ref="A29:D29"/>
    <mergeCell ref="A31:D31"/>
    <mergeCell ref="C12:D12"/>
    <mergeCell ref="B19:B20"/>
    <mergeCell ref="A9:D9"/>
    <mergeCell ref="C18:D18"/>
    <mergeCell ref="C20:D20"/>
    <mergeCell ref="A17:A23"/>
    <mergeCell ref="A26:D26"/>
    <mergeCell ref="A16:D16"/>
    <mergeCell ref="C19:D19"/>
    <mergeCell ref="C22:D22"/>
    <mergeCell ref="C21:D21"/>
    <mergeCell ref="A24:D24"/>
    <mergeCell ref="C23:D23"/>
  </mergeCells>
  <phoneticPr fontId="4"/>
  <conditionalFormatting sqref="A15:D15 A16 A12:D13 A17:D35 A14:D14 A36:D36">
    <cfRule type="expression" dxfId="6" priority="3" stopIfTrue="1">
      <formula>$E$1=FALSE</formula>
    </cfRule>
  </conditionalFormatting>
  <conditionalFormatting sqref="B8:D8">
    <cfRule type="expression" dxfId="5" priority="2" stopIfTrue="1">
      <formula>$B$7&lt;&gt;""</formula>
    </cfRule>
  </conditionalFormatting>
  <conditionalFormatting sqref="B7">
    <cfRule type="expression" dxfId="4" priority="6" stopIfTrue="1">
      <formula>$B$8&lt;&gt;""</formula>
    </cfRule>
  </conditionalFormatting>
  <conditionalFormatting sqref="D8">
    <cfRule type="cellIs" dxfId="3" priority="7" operator="notEqual">
      <formula>"申し訳ありませんが予測できませんでした。"</formula>
    </cfRule>
    <cfRule type="expression" dxfId="0" priority="1">
      <formula>$B$7&lt;&gt;""</formula>
    </cfRule>
  </conditionalFormatting>
  <conditionalFormatting sqref="A32:D34 B21:D23">
    <cfRule type="expression" dxfId="2" priority="10" stopIfTrue="1">
      <formula>$B$13&lt;8</formula>
    </cfRule>
  </conditionalFormatting>
  <conditionalFormatting sqref="A30:D30 B17:D20 A24:A26">
    <cfRule type="expression" dxfId="1" priority="12" stopIfTrue="1">
      <formula>$B$13=1</formula>
    </cfRule>
  </conditionalFormatting>
  <dataValidations count="2">
    <dataValidation type="list" allowBlank="1" showInputMessage="1" showErrorMessage="1" sqref="B6" xr:uid="{00000000-0002-0000-0000-000000000000}">
      <formula1>"いる,いない"</formula1>
    </dataValidation>
    <dataValidation type="list" showDropDown="1" showErrorMessage="1" sqref="E1" xr:uid="{1FE33DDC-E1BA-46D2-BF9C-1074236EE89D}">
      <formula1>"TRUE,FALSE"</formula1>
    </dataValidation>
  </dataValidations>
  <printOptions horizontalCentered="1" verticalCentered="1"/>
  <pageMargins left="0.70866141732283472" right="0.70866141732283472" top="0.39370078740157483" bottom="0.39370078740157483" header="0.31496062992125984" footer="0.31496062992125984"/>
  <pageSetup paperSize="9" scale="6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0</xdr:col>
                    <xdr:colOff>1028700</xdr:colOff>
                    <xdr:row>9</xdr:row>
                    <xdr:rowOff>57150</xdr:rowOff>
                  </from>
                  <to>
                    <xdr:col>2</xdr:col>
                    <xdr:colOff>1866900</xdr:colOff>
                    <xdr:row>9</xdr:row>
                    <xdr:rowOff>676275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error="入力に誤りがあります。" xr:uid="{00000000-0002-0000-0000-000001000000}">
          <x14:formula1>
            <xm:f>'12ヶ月前納一覧 (2)'!$U$2:$U$51</xm:f>
          </x14:formula1>
          <xm:sqref>B7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BF02E-5699-40A1-879F-7F61076875DF}">
  <sheetPr>
    <pageSetUpPr fitToPage="1"/>
  </sheetPr>
  <dimension ref="A1:Y59"/>
  <sheetViews>
    <sheetView zoomScale="60" zoomScaleNormal="60" workbookViewId="0">
      <selection activeCell="B4" sqref="B4:C5"/>
    </sheetView>
  </sheetViews>
  <sheetFormatPr defaultColWidth="2.625" defaultRowHeight="13.5"/>
  <cols>
    <col min="1" max="1" width="10.875" style="193" bestFit="1" customWidth="1"/>
    <col min="2" max="2" width="28.75" style="193" customWidth="1"/>
    <col min="3" max="3" width="7" style="193" bestFit="1" customWidth="1"/>
    <col min="4" max="4" width="24.875" style="193" customWidth="1"/>
    <col min="5" max="5" width="7" style="193" bestFit="1" customWidth="1"/>
    <col min="6" max="6" width="24.875" style="193" customWidth="1"/>
    <col min="7" max="7" width="7" style="193" bestFit="1" customWidth="1"/>
    <col min="8" max="8" width="24.875" style="193" customWidth="1"/>
    <col min="9" max="9" width="7" style="193" bestFit="1" customWidth="1"/>
    <col min="10" max="16384" width="2.625" style="193"/>
  </cols>
  <sheetData>
    <row r="1" spans="1:18" s="213" customFormat="1" ht="30.75">
      <c r="A1" s="263" t="s">
        <v>146</v>
      </c>
      <c r="B1" s="263"/>
      <c r="C1" s="263"/>
      <c r="D1" s="263"/>
      <c r="E1" s="263"/>
      <c r="F1" s="263"/>
      <c r="G1" s="263"/>
      <c r="H1" s="263"/>
      <c r="I1" s="263"/>
    </row>
    <row r="2" spans="1:18" s="213" customFormat="1" ht="28.5">
      <c r="A2" s="258" t="s">
        <v>142</v>
      </c>
      <c r="B2" s="258"/>
      <c r="C2" s="258"/>
      <c r="D2" s="217"/>
      <c r="E2" s="217"/>
      <c r="F2" s="217"/>
      <c r="G2" s="217"/>
      <c r="H2" s="217"/>
      <c r="I2" s="217"/>
      <c r="J2" s="216"/>
      <c r="K2" s="216"/>
      <c r="L2" s="216"/>
      <c r="M2" s="216"/>
      <c r="N2" s="216"/>
      <c r="O2" s="216"/>
      <c r="P2" s="216"/>
      <c r="Q2" s="216"/>
      <c r="R2" s="216"/>
    </row>
    <row r="3" spans="1:18" s="213" customFormat="1" ht="22.5" customHeight="1" thickBot="1">
      <c r="A3" s="259" t="s">
        <v>147</v>
      </c>
      <c r="B3" s="259"/>
      <c r="C3" s="259"/>
      <c r="D3" s="215"/>
      <c r="E3" s="260" t="s">
        <v>141</v>
      </c>
      <c r="F3" s="260"/>
      <c r="G3" s="260"/>
      <c r="H3" s="260"/>
      <c r="I3" s="260"/>
      <c r="J3" s="214"/>
      <c r="K3" s="214"/>
      <c r="L3" s="214"/>
      <c r="M3" s="214"/>
      <c r="N3" s="214"/>
      <c r="O3" s="214"/>
      <c r="P3" s="214"/>
      <c r="Q3" s="214"/>
      <c r="R3" s="214"/>
    </row>
    <row r="4" spans="1:18" s="213" customFormat="1" ht="25.5" customHeight="1">
      <c r="A4" s="264" t="s">
        <v>140</v>
      </c>
      <c r="B4" s="266" t="s">
        <v>139</v>
      </c>
      <c r="C4" s="267"/>
      <c r="D4" s="270" t="s">
        <v>138</v>
      </c>
      <c r="E4" s="271"/>
      <c r="F4" s="272" t="s">
        <v>137</v>
      </c>
      <c r="G4" s="273"/>
      <c r="H4" s="379" t="s">
        <v>136</v>
      </c>
      <c r="I4" s="380"/>
    </row>
    <row r="5" spans="1:18" s="213" customFormat="1" ht="25.5" customHeight="1" thickBot="1">
      <c r="A5" s="265"/>
      <c r="B5" s="268"/>
      <c r="C5" s="269"/>
      <c r="D5" s="381">
        <v>97</v>
      </c>
      <c r="E5" s="382"/>
      <c r="F5" s="383">
        <v>16.8</v>
      </c>
      <c r="G5" s="384"/>
      <c r="H5" s="385">
        <f>D5+F5</f>
        <v>113.8</v>
      </c>
      <c r="I5" s="386"/>
    </row>
    <row r="6" spans="1:18" s="196" customFormat="1" ht="24.75" customHeight="1">
      <c r="A6" s="206">
        <v>1</v>
      </c>
      <c r="B6" s="205">
        <v>58000</v>
      </c>
      <c r="C6" s="204" t="s">
        <v>135</v>
      </c>
      <c r="D6" s="203">
        <f>IFERROR(VLOOKUP($B6+2,'12ヶ月前納一覧 (2)'!$B$2:$D$251,3,0),"")</f>
        <v>5626</v>
      </c>
      <c r="E6" s="201" t="s">
        <v>135</v>
      </c>
      <c r="F6" s="203">
        <f>IFERROR(VLOOKUP($B6+3,'12ヶ月前納一覧 (2)'!$B$2:$D$251,3,0),"")</f>
        <v>951</v>
      </c>
      <c r="G6" s="201" t="s">
        <v>135</v>
      </c>
      <c r="H6" s="202">
        <f>D6+F6</f>
        <v>6577</v>
      </c>
      <c r="I6" s="201" t="s">
        <v>135</v>
      </c>
    </row>
    <row r="7" spans="1:18" s="196" customFormat="1" ht="24.75" customHeight="1">
      <c r="A7" s="212">
        <v>2</v>
      </c>
      <c r="B7" s="211">
        <v>68000</v>
      </c>
      <c r="C7" s="210" t="s">
        <v>135</v>
      </c>
      <c r="D7" s="209">
        <f>IFERROR(VLOOKUP($B7+2,'12ヶ月前納一覧 (2)'!$B$2:$D$251,3,0),"")</f>
        <v>6596</v>
      </c>
      <c r="E7" s="207" t="s">
        <v>135</v>
      </c>
      <c r="F7" s="209">
        <f>IFERROR(VLOOKUP($B7+3,'12ヶ月前納一覧 (2)'!$B$2:$D$251,3,0),"")</f>
        <v>1115</v>
      </c>
      <c r="G7" s="207" t="s">
        <v>135</v>
      </c>
      <c r="H7" s="208">
        <f>D7+F7</f>
        <v>7711</v>
      </c>
      <c r="I7" s="207" t="s">
        <v>135</v>
      </c>
    </row>
    <row r="8" spans="1:18" s="196" customFormat="1" ht="24.75" customHeight="1">
      <c r="A8" s="206">
        <v>3</v>
      </c>
      <c r="B8" s="205">
        <v>78000</v>
      </c>
      <c r="C8" s="204" t="s">
        <v>135</v>
      </c>
      <c r="D8" s="203">
        <f>IFERROR(VLOOKUP($B8+2,'12ヶ月前納一覧 (2)'!$B$2:$D$251,3,0),"")</f>
        <v>7566</v>
      </c>
      <c r="E8" s="201" t="s">
        <v>135</v>
      </c>
      <c r="F8" s="203">
        <f>IFERROR(VLOOKUP($B8+3,'12ヶ月前納一覧 (2)'!$B$2:$D$251,3,0),"")</f>
        <v>1279</v>
      </c>
      <c r="G8" s="201" t="s">
        <v>135</v>
      </c>
      <c r="H8" s="202">
        <f t="shared" ref="H8:H55" si="0">D8+F8</f>
        <v>8845</v>
      </c>
      <c r="I8" s="201" t="s">
        <v>135</v>
      </c>
    </row>
    <row r="9" spans="1:18" s="196" customFormat="1" ht="24.75" customHeight="1">
      <c r="A9" s="212">
        <v>4</v>
      </c>
      <c r="B9" s="211">
        <v>88000</v>
      </c>
      <c r="C9" s="210" t="s">
        <v>135</v>
      </c>
      <c r="D9" s="209">
        <f>IFERROR(VLOOKUP($B9+2,'12ヶ月前納一覧 (2)'!$B$2:$D$251,3,0),"")</f>
        <v>8536</v>
      </c>
      <c r="E9" s="207" t="s">
        <v>135</v>
      </c>
      <c r="F9" s="209">
        <f>IFERROR(VLOOKUP($B9+3,'12ヶ月前納一覧 (2)'!$B$2:$D$251,3,0),"")</f>
        <v>1443</v>
      </c>
      <c r="G9" s="207" t="s">
        <v>135</v>
      </c>
      <c r="H9" s="208">
        <f t="shared" si="0"/>
        <v>9979</v>
      </c>
      <c r="I9" s="207" t="s">
        <v>135</v>
      </c>
    </row>
    <row r="10" spans="1:18" s="196" customFormat="1" ht="24.75" customHeight="1">
      <c r="A10" s="206">
        <v>5</v>
      </c>
      <c r="B10" s="205">
        <v>98000</v>
      </c>
      <c r="C10" s="204" t="s">
        <v>135</v>
      </c>
      <c r="D10" s="203">
        <f>IFERROR(VLOOKUP($B10+2,'12ヶ月前納一覧 (2)'!$B$2:$D$251,3,0),"")</f>
        <v>9506</v>
      </c>
      <c r="E10" s="201" t="s">
        <v>135</v>
      </c>
      <c r="F10" s="203">
        <f>IFERROR(VLOOKUP($B10+3,'12ヶ月前納一覧 (2)'!$B$2:$D$251,3,0),"")</f>
        <v>1607</v>
      </c>
      <c r="G10" s="201" t="s">
        <v>135</v>
      </c>
      <c r="H10" s="202">
        <f t="shared" si="0"/>
        <v>11113</v>
      </c>
      <c r="I10" s="201" t="s">
        <v>135</v>
      </c>
    </row>
    <row r="11" spans="1:18" s="196" customFormat="1" ht="24.75" customHeight="1">
      <c r="A11" s="212">
        <v>6</v>
      </c>
      <c r="B11" s="211">
        <v>104000</v>
      </c>
      <c r="C11" s="210" t="s">
        <v>135</v>
      </c>
      <c r="D11" s="209">
        <f>IFERROR(VLOOKUP($B11+2,'12ヶ月前納一覧 (2)'!$B$2:$D$251,3,0),"")</f>
        <v>10088</v>
      </c>
      <c r="E11" s="207" t="s">
        <v>135</v>
      </c>
      <c r="F11" s="209">
        <f>IFERROR(VLOOKUP($B11+3,'12ヶ月前納一覧 (2)'!$B$2:$D$251,3,0),"")</f>
        <v>1705</v>
      </c>
      <c r="G11" s="207" t="s">
        <v>135</v>
      </c>
      <c r="H11" s="208">
        <f t="shared" si="0"/>
        <v>11793</v>
      </c>
      <c r="I11" s="207" t="s">
        <v>135</v>
      </c>
    </row>
    <row r="12" spans="1:18" s="196" customFormat="1" ht="24.75" customHeight="1">
      <c r="A12" s="206">
        <v>7</v>
      </c>
      <c r="B12" s="205">
        <v>110000</v>
      </c>
      <c r="C12" s="204" t="s">
        <v>135</v>
      </c>
      <c r="D12" s="203">
        <f>IFERROR(VLOOKUP($B12+2,'12ヶ月前納一覧 (2)'!$B$2:$D$251,3,0),"")</f>
        <v>10670</v>
      </c>
      <c r="E12" s="201" t="s">
        <v>135</v>
      </c>
      <c r="F12" s="203">
        <f>IFERROR(VLOOKUP($B12+3,'12ヶ月前納一覧 (2)'!$B$2:$D$251,3,0),"")</f>
        <v>1804</v>
      </c>
      <c r="G12" s="201" t="s">
        <v>135</v>
      </c>
      <c r="H12" s="202">
        <f t="shared" si="0"/>
        <v>12474</v>
      </c>
      <c r="I12" s="201" t="s">
        <v>135</v>
      </c>
    </row>
    <row r="13" spans="1:18" s="196" customFormat="1" ht="24.75" customHeight="1">
      <c r="A13" s="212">
        <v>8</v>
      </c>
      <c r="B13" s="211">
        <v>118000</v>
      </c>
      <c r="C13" s="210" t="s">
        <v>135</v>
      </c>
      <c r="D13" s="209">
        <f>IFERROR(VLOOKUP($B13+2,'12ヶ月前納一覧 (2)'!$B$2:$D$251,3,0),"")</f>
        <v>11446</v>
      </c>
      <c r="E13" s="207" t="s">
        <v>135</v>
      </c>
      <c r="F13" s="209">
        <f>IFERROR(VLOOKUP($B13+3,'12ヶ月前納一覧 (2)'!$B$2:$D$251,3,0),"")</f>
        <v>1935</v>
      </c>
      <c r="G13" s="207" t="s">
        <v>135</v>
      </c>
      <c r="H13" s="208">
        <f t="shared" si="0"/>
        <v>13381</v>
      </c>
      <c r="I13" s="207" t="s">
        <v>135</v>
      </c>
    </row>
    <row r="14" spans="1:18" s="196" customFormat="1" ht="24.75" customHeight="1">
      <c r="A14" s="206">
        <v>9</v>
      </c>
      <c r="B14" s="205">
        <v>126000</v>
      </c>
      <c r="C14" s="204" t="s">
        <v>135</v>
      </c>
      <c r="D14" s="203">
        <f>IFERROR(VLOOKUP($B14+2,'12ヶ月前納一覧 (2)'!$B$2:$D$251,3,0),"")</f>
        <v>12222</v>
      </c>
      <c r="E14" s="201" t="s">
        <v>135</v>
      </c>
      <c r="F14" s="203">
        <f>IFERROR(VLOOKUP($B14+3,'12ヶ月前納一覧 (2)'!$B$2:$D$251,3,0),"")</f>
        <v>2066</v>
      </c>
      <c r="G14" s="201" t="s">
        <v>135</v>
      </c>
      <c r="H14" s="202">
        <f t="shared" si="0"/>
        <v>14288</v>
      </c>
      <c r="I14" s="201" t="s">
        <v>135</v>
      </c>
    </row>
    <row r="15" spans="1:18" s="196" customFormat="1" ht="24.75" customHeight="1">
      <c r="A15" s="212">
        <v>10</v>
      </c>
      <c r="B15" s="211">
        <v>134000</v>
      </c>
      <c r="C15" s="210" t="s">
        <v>135</v>
      </c>
      <c r="D15" s="209">
        <f>IFERROR(VLOOKUP($B15+2,'12ヶ月前納一覧 (2)'!$B$2:$D$251,3,0),"")</f>
        <v>12998</v>
      </c>
      <c r="E15" s="207" t="s">
        <v>135</v>
      </c>
      <c r="F15" s="209">
        <f>IFERROR(VLOOKUP($B15+3,'12ヶ月前納一覧 (2)'!$B$2:$D$251,3,0),"")</f>
        <v>2197</v>
      </c>
      <c r="G15" s="207" t="s">
        <v>135</v>
      </c>
      <c r="H15" s="208">
        <f t="shared" si="0"/>
        <v>15195</v>
      </c>
      <c r="I15" s="207" t="s">
        <v>135</v>
      </c>
    </row>
    <row r="16" spans="1:18" s="196" customFormat="1" ht="24.75" customHeight="1">
      <c r="A16" s="206">
        <v>11</v>
      </c>
      <c r="B16" s="205">
        <v>142000</v>
      </c>
      <c r="C16" s="204" t="s">
        <v>135</v>
      </c>
      <c r="D16" s="203">
        <f>IFERROR(VLOOKUP($B16+2,'12ヶ月前納一覧 (2)'!$B$2:$D$251,3,0),"")</f>
        <v>13774</v>
      </c>
      <c r="E16" s="201" t="s">
        <v>135</v>
      </c>
      <c r="F16" s="203">
        <f>IFERROR(VLOOKUP($B16+3,'12ヶ月前納一覧 (2)'!$B$2:$D$251,3,0),"")</f>
        <v>2328</v>
      </c>
      <c r="G16" s="201" t="s">
        <v>135</v>
      </c>
      <c r="H16" s="202">
        <f t="shared" si="0"/>
        <v>16102</v>
      </c>
      <c r="I16" s="201" t="s">
        <v>135</v>
      </c>
    </row>
    <row r="17" spans="1:9" s="196" customFormat="1" ht="24.75" customHeight="1">
      <c r="A17" s="212">
        <v>12</v>
      </c>
      <c r="B17" s="211">
        <v>150000</v>
      </c>
      <c r="C17" s="210" t="s">
        <v>135</v>
      </c>
      <c r="D17" s="209">
        <f>IFERROR(VLOOKUP($B17+2,'12ヶ月前納一覧 (2)'!$B$2:$D$251,3,0),"")</f>
        <v>14550</v>
      </c>
      <c r="E17" s="207" t="s">
        <v>135</v>
      </c>
      <c r="F17" s="209">
        <f>IFERROR(VLOOKUP($B17+3,'12ヶ月前納一覧 (2)'!$B$2:$D$251,3,0),"")</f>
        <v>2460</v>
      </c>
      <c r="G17" s="207" t="s">
        <v>135</v>
      </c>
      <c r="H17" s="208">
        <f t="shared" si="0"/>
        <v>17010</v>
      </c>
      <c r="I17" s="207" t="s">
        <v>135</v>
      </c>
    </row>
    <row r="18" spans="1:9" s="196" customFormat="1" ht="24.75" customHeight="1">
      <c r="A18" s="206">
        <v>13</v>
      </c>
      <c r="B18" s="205">
        <v>160000</v>
      </c>
      <c r="C18" s="204" t="s">
        <v>135</v>
      </c>
      <c r="D18" s="203">
        <f>IFERROR(VLOOKUP($B18+2,'12ヶ月前納一覧 (2)'!$B$2:$D$251,3,0),"")</f>
        <v>15520</v>
      </c>
      <c r="E18" s="201" t="s">
        <v>135</v>
      </c>
      <c r="F18" s="203">
        <f>IFERROR(VLOOKUP($B18+3,'12ヶ月前納一覧 (2)'!$B$2:$D$251,3,0),"")</f>
        <v>2624</v>
      </c>
      <c r="G18" s="201" t="s">
        <v>135</v>
      </c>
      <c r="H18" s="202">
        <f t="shared" si="0"/>
        <v>18144</v>
      </c>
      <c r="I18" s="201" t="s">
        <v>135</v>
      </c>
    </row>
    <row r="19" spans="1:9" s="196" customFormat="1" ht="24.75" customHeight="1">
      <c r="A19" s="212">
        <v>14</v>
      </c>
      <c r="B19" s="211">
        <v>170000</v>
      </c>
      <c r="C19" s="210" t="s">
        <v>135</v>
      </c>
      <c r="D19" s="209">
        <f>IFERROR(VLOOKUP($B19+2,'12ヶ月前納一覧 (2)'!$B$2:$D$251,3,0),"")</f>
        <v>16490</v>
      </c>
      <c r="E19" s="207" t="s">
        <v>135</v>
      </c>
      <c r="F19" s="209">
        <f>IFERROR(VLOOKUP($B19+3,'12ヶ月前納一覧 (2)'!$B$2:$D$251,3,0),"")</f>
        <v>2788</v>
      </c>
      <c r="G19" s="207" t="s">
        <v>135</v>
      </c>
      <c r="H19" s="208">
        <f t="shared" si="0"/>
        <v>19278</v>
      </c>
      <c r="I19" s="207" t="s">
        <v>135</v>
      </c>
    </row>
    <row r="20" spans="1:9" s="196" customFormat="1" ht="24.75" customHeight="1">
      <c r="A20" s="206">
        <v>15</v>
      </c>
      <c r="B20" s="205">
        <v>180000</v>
      </c>
      <c r="C20" s="204" t="s">
        <v>135</v>
      </c>
      <c r="D20" s="203">
        <f>IFERROR(VLOOKUP($B20+2,'12ヶ月前納一覧 (2)'!$B$2:$D$251,3,0),"")</f>
        <v>17460</v>
      </c>
      <c r="E20" s="201" t="s">
        <v>135</v>
      </c>
      <c r="F20" s="203">
        <f>IFERROR(VLOOKUP($B20+3,'12ヶ月前納一覧 (2)'!$B$2:$D$251,3,0),"")</f>
        <v>2952</v>
      </c>
      <c r="G20" s="201" t="s">
        <v>135</v>
      </c>
      <c r="H20" s="202">
        <f t="shared" si="0"/>
        <v>20412</v>
      </c>
      <c r="I20" s="201" t="s">
        <v>135</v>
      </c>
    </row>
    <row r="21" spans="1:9" s="196" customFormat="1" ht="24.75" customHeight="1">
      <c r="A21" s="212">
        <v>16</v>
      </c>
      <c r="B21" s="211">
        <v>190000</v>
      </c>
      <c r="C21" s="210" t="s">
        <v>135</v>
      </c>
      <c r="D21" s="209">
        <f>IFERROR(VLOOKUP($B21+2,'12ヶ月前納一覧 (2)'!$B$2:$D$251,3,0),"")</f>
        <v>18430</v>
      </c>
      <c r="E21" s="207" t="s">
        <v>135</v>
      </c>
      <c r="F21" s="209">
        <f>IFERROR(VLOOKUP($B21+3,'12ヶ月前納一覧 (2)'!$B$2:$D$251,3,0),"")</f>
        <v>3116</v>
      </c>
      <c r="G21" s="207" t="s">
        <v>135</v>
      </c>
      <c r="H21" s="208">
        <f t="shared" si="0"/>
        <v>21546</v>
      </c>
      <c r="I21" s="207" t="s">
        <v>135</v>
      </c>
    </row>
    <row r="22" spans="1:9" s="196" customFormat="1" ht="24.75" customHeight="1">
      <c r="A22" s="206">
        <v>17</v>
      </c>
      <c r="B22" s="205">
        <v>200000</v>
      </c>
      <c r="C22" s="204" t="s">
        <v>135</v>
      </c>
      <c r="D22" s="203">
        <f>IFERROR(VLOOKUP($B22+2,'12ヶ月前納一覧 (2)'!$B$2:$D$251,3,0),"")</f>
        <v>19400</v>
      </c>
      <c r="E22" s="201" t="s">
        <v>135</v>
      </c>
      <c r="F22" s="203">
        <f>IFERROR(VLOOKUP($B22+3,'12ヶ月前納一覧 (2)'!$B$2:$D$251,3,0),"")</f>
        <v>3280</v>
      </c>
      <c r="G22" s="201" t="s">
        <v>135</v>
      </c>
      <c r="H22" s="202">
        <f t="shared" si="0"/>
        <v>22680</v>
      </c>
      <c r="I22" s="201" t="s">
        <v>135</v>
      </c>
    </row>
    <row r="23" spans="1:9" s="196" customFormat="1" ht="24.75" customHeight="1">
      <c r="A23" s="212">
        <v>18</v>
      </c>
      <c r="B23" s="211">
        <v>220000</v>
      </c>
      <c r="C23" s="210" t="s">
        <v>135</v>
      </c>
      <c r="D23" s="209">
        <f>IFERROR(VLOOKUP($B23+2,'12ヶ月前納一覧 (2)'!$B$2:$D$251,3,0),"")</f>
        <v>21340</v>
      </c>
      <c r="E23" s="207" t="s">
        <v>135</v>
      </c>
      <c r="F23" s="209">
        <f>IFERROR(VLOOKUP($B23+3,'12ヶ月前納一覧 (2)'!$B$2:$D$251,3,0),"")</f>
        <v>3608</v>
      </c>
      <c r="G23" s="207" t="s">
        <v>135</v>
      </c>
      <c r="H23" s="208">
        <f t="shared" si="0"/>
        <v>24948</v>
      </c>
      <c r="I23" s="207" t="s">
        <v>135</v>
      </c>
    </row>
    <row r="24" spans="1:9" s="196" customFormat="1" ht="24.75" customHeight="1">
      <c r="A24" s="206">
        <v>19</v>
      </c>
      <c r="B24" s="205">
        <v>240000</v>
      </c>
      <c r="C24" s="204" t="s">
        <v>135</v>
      </c>
      <c r="D24" s="203">
        <f>IFERROR(VLOOKUP($B24+2,'12ヶ月前納一覧 (2)'!$B$2:$D$251,3,0),"")</f>
        <v>23280</v>
      </c>
      <c r="E24" s="201" t="s">
        <v>135</v>
      </c>
      <c r="F24" s="203">
        <f>IFERROR(VLOOKUP($B24+3,'12ヶ月前納一覧 (2)'!$B$2:$D$251,3,0),"")</f>
        <v>3936</v>
      </c>
      <c r="G24" s="201" t="s">
        <v>135</v>
      </c>
      <c r="H24" s="202">
        <f t="shared" si="0"/>
        <v>27216</v>
      </c>
      <c r="I24" s="201" t="s">
        <v>135</v>
      </c>
    </row>
    <row r="25" spans="1:9" s="196" customFormat="1" ht="24.75" customHeight="1">
      <c r="A25" s="212">
        <v>20</v>
      </c>
      <c r="B25" s="211">
        <v>260000</v>
      </c>
      <c r="C25" s="210" t="s">
        <v>135</v>
      </c>
      <c r="D25" s="209">
        <f>IFERROR(VLOOKUP($B25+2,'12ヶ月前納一覧 (2)'!$B$2:$D$251,3,0),"")</f>
        <v>25220</v>
      </c>
      <c r="E25" s="207" t="s">
        <v>135</v>
      </c>
      <c r="F25" s="209">
        <f>IFERROR(VLOOKUP($B25+3,'12ヶ月前納一覧 (2)'!$B$2:$D$251,3,0),"")</f>
        <v>4264</v>
      </c>
      <c r="G25" s="207" t="s">
        <v>135</v>
      </c>
      <c r="H25" s="208">
        <f t="shared" si="0"/>
        <v>29484</v>
      </c>
      <c r="I25" s="207" t="s">
        <v>135</v>
      </c>
    </row>
    <row r="26" spans="1:9" s="196" customFormat="1" ht="24.75" customHeight="1">
      <c r="A26" s="206">
        <v>21</v>
      </c>
      <c r="B26" s="205">
        <v>280000</v>
      </c>
      <c r="C26" s="204" t="s">
        <v>135</v>
      </c>
      <c r="D26" s="203">
        <f>IFERROR(VLOOKUP($B26+2,'12ヶ月前納一覧 (2)'!$B$2:$D$251,3,0),"")</f>
        <v>27160</v>
      </c>
      <c r="E26" s="201" t="s">
        <v>135</v>
      </c>
      <c r="F26" s="203">
        <f>IFERROR(VLOOKUP($B26+3,'12ヶ月前納一覧 (2)'!$B$2:$D$251,3,0),"")</f>
        <v>4592</v>
      </c>
      <c r="G26" s="201" t="s">
        <v>135</v>
      </c>
      <c r="H26" s="202">
        <f t="shared" si="0"/>
        <v>31752</v>
      </c>
      <c r="I26" s="201" t="s">
        <v>135</v>
      </c>
    </row>
    <row r="27" spans="1:9" s="196" customFormat="1" ht="24.75" customHeight="1">
      <c r="A27" s="212">
        <v>22</v>
      </c>
      <c r="B27" s="211">
        <v>300000</v>
      </c>
      <c r="C27" s="210" t="s">
        <v>135</v>
      </c>
      <c r="D27" s="209">
        <f>IFERROR(VLOOKUP($B27+2,'12ヶ月前納一覧 (2)'!$B$2:$D$251,3,0),"")</f>
        <v>29100</v>
      </c>
      <c r="E27" s="207" t="s">
        <v>135</v>
      </c>
      <c r="F27" s="209">
        <f>IFERROR(VLOOKUP($B27+3,'12ヶ月前納一覧 (2)'!$B$2:$D$251,3,0),"")</f>
        <v>4920</v>
      </c>
      <c r="G27" s="207" t="s">
        <v>135</v>
      </c>
      <c r="H27" s="208">
        <f t="shared" si="0"/>
        <v>34020</v>
      </c>
      <c r="I27" s="207" t="s">
        <v>135</v>
      </c>
    </row>
    <row r="28" spans="1:9" s="196" customFormat="1" ht="24.75" customHeight="1">
      <c r="A28" s="206">
        <v>23</v>
      </c>
      <c r="B28" s="205">
        <v>320000</v>
      </c>
      <c r="C28" s="204" t="s">
        <v>135</v>
      </c>
      <c r="D28" s="203">
        <f>IFERROR(VLOOKUP($B28+2,'12ヶ月前納一覧 (2)'!$B$2:$D$251,3,0),"")</f>
        <v>31040</v>
      </c>
      <c r="E28" s="201" t="s">
        <v>135</v>
      </c>
      <c r="F28" s="203">
        <f>IFERROR(VLOOKUP($B28+3,'12ヶ月前納一覧 (2)'!$B$2:$D$251,3,0),"")</f>
        <v>5248</v>
      </c>
      <c r="G28" s="201" t="s">
        <v>135</v>
      </c>
      <c r="H28" s="202">
        <f t="shared" si="0"/>
        <v>36288</v>
      </c>
      <c r="I28" s="201" t="s">
        <v>135</v>
      </c>
    </row>
    <row r="29" spans="1:9" s="196" customFormat="1" ht="24.75" customHeight="1">
      <c r="A29" s="212">
        <v>24</v>
      </c>
      <c r="B29" s="211">
        <v>340000</v>
      </c>
      <c r="C29" s="210" t="s">
        <v>135</v>
      </c>
      <c r="D29" s="209">
        <f>IFERROR(VLOOKUP($B29+2,'12ヶ月前納一覧 (2)'!$B$2:$D$251,3,0),"")</f>
        <v>32980</v>
      </c>
      <c r="E29" s="207" t="s">
        <v>135</v>
      </c>
      <c r="F29" s="209">
        <f>IFERROR(VLOOKUP($B29+3,'12ヶ月前納一覧 (2)'!$B$2:$D$251,3,0),"")</f>
        <v>5576</v>
      </c>
      <c r="G29" s="207" t="s">
        <v>135</v>
      </c>
      <c r="H29" s="208">
        <f t="shared" si="0"/>
        <v>38556</v>
      </c>
      <c r="I29" s="207" t="s">
        <v>135</v>
      </c>
    </row>
    <row r="30" spans="1:9" s="196" customFormat="1" ht="24.75" customHeight="1">
      <c r="A30" s="206">
        <v>25</v>
      </c>
      <c r="B30" s="205">
        <v>360000</v>
      </c>
      <c r="C30" s="204" t="s">
        <v>135</v>
      </c>
      <c r="D30" s="203">
        <f>IFERROR(VLOOKUP($B30+2,'12ヶ月前納一覧 (2)'!$B$2:$D$251,3,0),"")</f>
        <v>34920</v>
      </c>
      <c r="E30" s="201" t="s">
        <v>135</v>
      </c>
      <c r="F30" s="203">
        <f>IFERROR(VLOOKUP($B30+3,'12ヶ月前納一覧 (2)'!$B$2:$D$251,3,0),"")</f>
        <v>5904</v>
      </c>
      <c r="G30" s="201" t="s">
        <v>135</v>
      </c>
      <c r="H30" s="202">
        <f t="shared" si="0"/>
        <v>40824</v>
      </c>
      <c r="I30" s="201" t="s">
        <v>135</v>
      </c>
    </row>
    <row r="31" spans="1:9" s="196" customFormat="1" ht="24.75" customHeight="1">
      <c r="A31" s="212">
        <v>26</v>
      </c>
      <c r="B31" s="211">
        <v>380000</v>
      </c>
      <c r="C31" s="210" t="s">
        <v>135</v>
      </c>
      <c r="D31" s="209">
        <f>IFERROR(VLOOKUP($B31+2,'12ヶ月前納一覧 (2)'!$B$2:$D$251,3,0),"")</f>
        <v>36860</v>
      </c>
      <c r="E31" s="207" t="s">
        <v>135</v>
      </c>
      <c r="F31" s="209">
        <f>IFERROR(VLOOKUP($B31+3,'12ヶ月前納一覧 (2)'!$B$2:$D$251,3,0),"")</f>
        <v>6232</v>
      </c>
      <c r="G31" s="207" t="s">
        <v>135</v>
      </c>
      <c r="H31" s="208">
        <f t="shared" si="0"/>
        <v>43092</v>
      </c>
      <c r="I31" s="207" t="s">
        <v>135</v>
      </c>
    </row>
    <row r="32" spans="1:9" s="196" customFormat="1" ht="24.75" customHeight="1">
      <c r="A32" s="206">
        <v>27</v>
      </c>
      <c r="B32" s="205">
        <v>410000</v>
      </c>
      <c r="C32" s="204" t="s">
        <v>135</v>
      </c>
      <c r="D32" s="203">
        <f>IFERROR(VLOOKUP($B32+2,'12ヶ月前納一覧 (2)'!$B$2:$D$251,3,0),"")</f>
        <v>39770</v>
      </c>
      <c r="E32" s="201" t="s">
        <v>135</v>
      </c>
      <c r="F32" s="203">
        <f>IFERROR(VLOOKUP($B32+3,'12ヶ月前納一覧 (2)'!$B$2:$D$251,3,0),"")</f>
        <v>6724</v>
      </c>
      <c r="G32" s="201" t="s">
        <v>135</v>
      </c>
      <c r="H32" s="202">
        <f t="shared" si="0"/>
        <v>46494</v>
      </c>
      <c r="I32" s="201" t="s">
        <v>135</v>
      </c>
    </row>
    <row r="33" spans="1:9" s="196" customFormat="1" ht="24.75" customHeight="1">
      <c r="A33" s="212">
        <v>28</v>
      </c>
      <c r="B33" s="211">
        <v>440000</v>
      </c>
      <c r="C33" s="210" t="s">
        <v>135</v>
      </c>
      <c r="D33" s="209">
        <f>IFERROR(VLOOKUP($B33+2,'12ヶ月前納一覧 (2)'!$B$2:$D$251,3,0),"")</f>
        <v>42680</v>
      </c>
      <c r="E33" s="207" t="s">
        <v>135</v>
      </c>
      <c r="F33" s="209">
        <f>IFERROR(VLOOKUP($B33+3,'12ヶ月前納一覧 (2)'!$B$2:$D$251,3,0),"")</f>
        <v>7216</v>
      </c>
      <c r="G33" s="207" t="s">
        <v>135</v>
      </c>
      <c r="H33" s="208">
        <f t="shared" si="0"/>
        <v>49896</v>
      </c>
      <c r="I33" s="207" t="s">
        <v>135</v>
      </c>
    </row>
    <row r="34" spans="1:9" s="196" customFormat="1" ht="24.75" customHeight="1">
      <c r="A34" s="206">
        <v>29</v>
      </c>
      <c r="B34" s="205">
        <v>470000</v>
      </c>
      <c r="C34" s="204" t="s">
        <v>135</v>
      </c>
      <c r="D34" s="203">
        <f>IFERROR(VLOOKUP($B34+2,'12ヶ月前納一覧 (2)'!$B$2:$D$251,3,0),"")</f>
        <v>45590</v>
      </c>
      <c r="E34" s="201" t="s">
        <v>135</v>
      </c>
      <c r="F34" s="203">
        <f>IFERROR(VLOOKUP($B34+3,'12ヶ月前納一覧 (2)'!$B$2:$D$251,3,0),"")</f>
        <v>7708</v>
      </c>
      <c r="G34" s="201" t="s">
        <v>135</v>
      </c>
      <c r="H34" s="202">
        <f t="shared" si="0"/>
        <v>53298</v>
      </c>
      <c r="I34" s="201" t="s">
        <v>135</v>
      </c>
    </row>
    <row r="35" spans="1:9" s="196" customFormat="1" ht="24.75" customHeight="1">
      <c r="A35" s="212">
        <v>30</v>
      </c>
      <c r="B35" s="211">
        <v>500000</v>
      </c>
      <c r="C35" s="210" t="s">
        <v>135</v>
      </c>
      <c r="D35" s="209">
        <f>IFERROR(VLOOKUP($B35+2,'12ヶ月前納一覧 (2)'!$B$2:$D$251,3,0),"")</f>
        <v>48500</v>
      </c>
      <c r="E35" s="207" t="s">
        <v>135</v>
      </c>
      <c r="F35" s="209">
        <f>IFERROR(VLOOKUP($B35+3,'12ヶ月前納一覧 (2)'!$B$2:$D$251,3,0),"")</f>
        <v>8200</v>
      </c>
      <c r="G35" s="207" t="s">
        <v>135</v>
      </c>
      <c r="H35" s="208">
        <f t="shared" si="0"/>
        <v>56700</v>
      </c>
      <c r="I35" s="207" t="s">
        <v>135</v>
      </c>
    </row>
    <row r="36" spans="1:9" s="196" customFormat="1" ht="24.75" customHeight="1">
      <c r="A36" s="206">
        <v>31</v>
      </c>
      <c r="B36" s="205">
        <v>530000</v>
      </c>
      <c r="C36" s="204" t="s">
        <v>135</v>
      </c>
      <c r="D36" s="203">
        <f>IFERROR(VLOOKUP($B36+2,'12ヶ月前納一覧 (2)'!$B$2:$D$251,3,0),"")</f>
        <v>51410</v>
      </c>
      <c r="E36" s="201" t="s">
        <v>135</v>
      </c>
      <c r="F36" s="203">
        <f>IFERROR(VLOOKUP($B36+3,'12ヶ月前納一覧 (2)'!$B$2:$D$251,3,0),"")</f>
        <v>8692</v>
      </c>
      <c r="G36" s="201" t="s">
        <v>135</v>
      </c>
      <c r="H36" s="202">
        <f t="shared" si="0"/>
        <v>60102</v>
      </c>
      <c r="I36" s="201" t="s">
        <v>135</v>
      </c>
    </row>
    <row r="37" spans="1:9" s="196" customFormat="1" ht="24.75" customHeight="1">
      <c r="A37" s="212">
        <v>32</v>
      </c>
      <c r="B37" s="211">
        <v>560000</v>
      </c>
      <c r="C37" s="210" t="s">
        <v>135</v>
      </c>
      <c r="D37" s="209">
        <f>IFERROR(VLOOKUP($B37+2,'12ヶ月前納一覧 (2)'!$B$2:$D$251,3,0),"")</f>
        <v>54320</v>
      </c>
      <c r="E37" s="207" t="s">
        <v>135</v>
      </c>
      <c r="F37" s="209">
        <f>IFERROR(VLOOKUP($B37+3,'12ヶ月前納一覧 (2)'!$B$2:$D$251,3,0),"")</f>
        <v>9184</v>
      </c>
      <c r="G37" s="207" t="s">
        <v>135</v>
      </c>
      <c r="H37" s="208">
        <f t="shared" si="0"/>
        <v>63504</v>
      </c>
      <c r="I37" s="207" t="s">
        <v>135</v>
      </c>
    </row>
    <row r="38" spans="1:9" s="196" customFormat="1" ht="24.75" customHeight="1">
      <c r="A38" s="206">
        <v>33</v>
      </c>
      <c r="B38" s="205">
        <v>590000</v>
      </c>
      <c r="C38" s="204" t="s">
        <v>135</v>
      </c>
      <c r="D38" s="203">
        <f>IFERROR(VLOOKUP($B38+2,'12ヶ月前納一覧 (2)'!$B$2:$D$251,3,0),"")</f>
        <v>57230</v>
      </c>
      <c r="E38" s="201" t="s">
        <v>135</v>
      </c>
      <c r="F38" s="203">
        <f>IFERROR(VLOOKUP($B38+3,'12ヶ月前納一覧 (2)'!$B$2:$D$251,3,0),"")</f>
        <v>9676</v>
      </c>
      <c r="G38" s="201" t="s">
        <v>135</v>
      </c>
      <c r="H38" s="202">
        <f t="shared" si="0"/>
        <v>66906</v>
      </c>
      <c r="I38" s="201" t="s">
        <v>135</v>
      </c>
    </row>
    <row r="39" spans="1:9" s="196" customFormat="1" ht="24.75" customHeight="1">
      <c r="A39" s="212">
        <v>34</v>
      </c>
      <c r="B39" s="211">
        <v>620000</v>
      </c>
      <c r="C39" s="210" t="s">
        <v>135</v>
      </c>
      <c r="D39" s="209">
        <f>IFERROR(VLOOKUP($B39+2,'12ヶ月前納一覧 (2)'!$B$2:$D$251,3,0),"")</f>
        <v>60140</v>
      </c>
      <c r="E39" s="207" t="s">
        <v>135</v>
      </c>
      <c r="F39" s="209">
        <f>IFERROR(VLOOKUP($B39+3,'12ヶ月前納一覧 (2)'!$B$2:$D$251,3,0),"")</f>
        <v>10168</v>
      </c>
      <c r="G39" s="207" t="s">
        <v>135</v>
      </c>
      <c r="H39" s="208">
        <f t="shared" si="0"/>
        <v>70308</v>
      </c>
      <c r="I39" s="207" t="s">
        <v>135</v>
      </c>
    </row>
    <row r="40" spans="1:9" s="196" customFormat="1" ht="24.75" customHeight="1">
      <c r="A40" s="206">
        <v>35</v>
      </c>
      <c r="B40" s="205">
        <v>650000</v>
      </c>
      <c r="C40" s="204" t="s">
        <v>135</v>
      </c>
      <c r="D40" s="203">
        <f>IFERROR(VLOOKUP($B40+2,'12ヶ月前納一覧 (2)'!$B$2:$D$251,3,0),"")</f>
        <v>63050</v>
      </c>
      <c r="E40" s="201" t="s">
        <v>135</v>
      </c>
      <c r="F40" s="203">
        <f>IFERROR(VLOOKUP($B40+3,'12ヶ月前納一覧 (2)'!$B$2:$D$251,3,0),"")</f>
        <v>10660</v>
      </c>
      <c r="G40" s="201" t="s">
        <v>135</v>
      </c>
      <c r="H40" s="202">
        <f t="shared" si="0"/>
        <v>73710</v>
      </c>
      <c r="I40" s="201" t="s">
        <v>135</v>
      </c>
    </row>
    <row r="41" spans="1:9" s="196" customFormat="1" ht="24.75" customHeight="1">
      <c r="A41" s="212">
        <v>36</v>
      </c>
      <c r="B41" s="211">
        <v>680000</v>
      </c>
      <c r="C41" s="210" t="s">
        <v>135</v>
      </c>
      <c r="D41" s="209">
        <f>IFERROR(VLOOKUP($B41+2,'12ヶ月前納一覧 (2)'!$B$2:$D$251,3,0),"")</f>
        <v>65960</v>
      </c>
      <c r="E41" s="207" t="s">
        <v>135</v>
      </c>
      <c r="F41" s="209">
        <f>IFERROR(VLOOKUP($B41+3,'12ヶ月前納一覧 (2)'!$B$2:$D$251,3,0),"")</f>
        <v>11152</v>
      </c>
      <c r="G41" s="207" t="s">
        <v>135</v>
      </c>
      <c r="H41" s="208">
        <f t="shared" si="0"/>
        <v>77112</v>
      </c>
      <c r="I41" s="207" t="s">
        <v>135</v>
      </c>
    </row>
    <row r="42" spans="1:9" s="196" customFormat="1" ht="24.75" customHeight="1">
      <c r="A42" s="206">
        <v>37</v>
      </c>
      <c r="B42" s="205">
        <v>710000</v>
      </c>
      <c r="C42" s="204" t="s">
        <v>135</v>
      </c>
      <c r="D42" s="203">
        <f>IFERROR(VLOOKUP($B42+2,'12ヶ月前納一覧 (2)'!$B$2:$D$251,3,0),"")</f>
        <v>68870</v>
      </c>
      <c r="E42" s="201" t="s">
        <v>135</v>
      </c>
      <c r="F42" s="203">
        <f>IFERROR(VLOOKUP($B42+3,'12ヶ月前納一覧 (2)'!$B$2:$D$251,3,0),"")</f>
        <v>11644</v>
      </c>
      <c r="G42" s="201" t="s">
        <v>135</v>
      </c>
      <c r="H42" s="202">
        <f t="shared" si="0"/>
        <v>80514</v>
      </c>
      <c r="I42" s="201" t="s">
        <v>135</v>
      </c>
    </row>
    <row r="43" spans="1:9" s="196" customFormat="1" ht="24.75" customHeight="1">
      <c r="A43" s="212">
        <v>38</v>
      </c>
      <c r="B43" s="211">
        <v>750000</v>
      </c>
      <c r="C43" s="210" t="s">
        <v>135</v>
      </c>
      <c r="D43" s="209">
        <f>IFERROR(VLOOKUP($B43+2,'12ヶ月前納一覧 (2)'!$B$2:$D$251,3,0),"")</f>
        <v>72750</v>
      </c>
      <c r="E43" s="207" t="s">
        <v>135</v>
      </c>
      <c r="F43" s="209">
        <f>IFERROR(VLOOKUP($B43+3,'12ヶ月前納一覧 (2)'!$B$2:$D$251,3,0),"")</f>
        <v>12300</v>
      </c>
      <c r="G43" s="207" t="s">
        <v>135</v>
      </c>
      <c r="H43" s="208">
        <f t="shared" si="0"/>
        <v>85050</v>
      </c>
      <c r="I43" s="207" t="s">
        <v>135</v>
      </c>
    </row>
    <row r="44" spans="1:9" s="196" customFormat="1" ht="24.75" customHeight="1">
      <c r="A44" s="206">
        <v>39</v>
      </c>
      <c r="B44" s="205">
        <v>790000</v>
      </c>
      <c r="C44" s="204" t="s">
        <v>135</v>
      </c>
      <c r="D44" s="203">
        <f>IFERROR(VLOOKUP($B44+2,'12ヶ月前納一覧 (2)'!$B$2:$D$251,3,0),"")</f>
        <v>76630</v>
      </c>
      <c r="E44" s="201" t="s">
        <v>135</v>
      </c>
      <c r="F44" s="203">
        <f>IFERROR(VLOOKUP($B44+3,'12ヶ月前納一覧 (2)'!$B$2:$D$251,3,0),"")</f>
        <v>12956</v>
      </c>
      <c r="G44" s="201" t="s">
        <v>135</v>
      </c>
      <c r="H44" s="202">
        <f t="shared" si="0"/>
        <v>89586</v>
      </c>
      <c r="I44" s="201" t="s">
        <v>135</v>
      </c>
    </row>
    <row r="45" spans="1:9" s="196" customFormat="1" ht="24.75" customHeight="1">
      <c r="A45" s="212">
        <v>40</v>
      </c>
      <c r="B45" s="211">
        <v>830000</v>
      </c>
      <c r="C45" s="210" t="s">
        <v>135</v>
      </c>
      <c r="D45" s="209">
        <f>IFERROR(VLOOKUP($B45+2,'12ヶ月前納一覧 (2)'!$B$2:$D$251,3,0),"")</f>
        <v>80510</v>
      </c>
      <c r="E45" s="207" t="s">
        <v>135</v>
      </c>
      <c r="F45" s="209">
        <f>IFERROR(VLOOKUP($B45+3,'12ヶ月前納一覧 (2)'!$B$2:$D$251,3,0),"")</f>
        <v>13612</v>
      </c>
      <c r="G45" s="207" t="s">
        <v>135</v>
      </c>
      <c r="H45" s="208">
        <f t="shared" si="0"/>
        <v>94122</v>
      </c>
      <c r="I45" s="207" t="s">
        <v>135</v>
      </c>
    </row>
    <row r="46" spans="1:9" s="196" customFormat="1" ht="24.75" customHeight="1">
      <c r="A46" s="206">
        <v>41</v>
      </c>
      <c r="B46" s="205">
        <v>880000</v>
      </c>
      <c r="C46" s="204" t="s">
        <v>135</v>
      </c>
      <c r="D46" s="203">
        <f>IFERROR(VLOOKUP($B46+2,'12ヶ月前納一覧 (2)'!$B$2:$D$251,3,0),"")</f>
        <v>85360</v>
      </c>
      <c r="E46" s="201" t="s">
        <v>135</v>
      </c>
      <c r="F46" s="203">
        <f>IFERROR(VLOOKUP($B46+3,'12ヶ月前納一覧 (2)'!$B$2:$D$251,3,0),"")</f>
        <v>14432</v>
      </c>
      <c r="G46" s="201" t="s">
        <v>135</v>
      </c>
      <c r="H46" s="202">
        <f t="shared" si="0"/>
        <v>99792</v>
      </c>
      <c r="I46" s="201" t="s">
        <v>135</v>
      </c>
    </row>
    <row r="47" spans="1:9" s="196" customFormat="1" ht="24.75" customHeight="1">
      <c r="A47" s="212">
        <v>42</v>
      </c>
      <c r="B47" s="211">
        <v>930000</v>
      </c>
      <c r="C47" s="210" t="s">
        <v>135</v>
      </c>
      <c r="D47" s="209">
        <f>IFERROR(VLOOKUP($B47+2,'12ヶ月前納一覧 (2)'!$B$2:$D$251,3,0),"")</f>
        <v>90210</v>
      </c>
      <c r="E47" s="207" t="s">
        <v>135</v>
      </c>
      <c r="F47" s="209">
        <f>IFERROR(VLOOKUP($B47+3,'12ヶ月前納一覧 (2)'!$B$2:$D$251,3,0),"")</f>
        <v>15252</v>
      </c>
      <c r="G47" s="207" t="s">
        <v>135</v>
      </c>
      <c r="H47" s="208">
        <f t="shared" si="0"/>
        <v>105462</v>
      </c>
      <c r="I47" s="207" t="s">
        <v>135</v>
      </c>
    </row>
    <row r="48" spans="1:9" s="196" customFormat="1" ht="24.75" customHeight="1">
      <c r="A48" s="206">
        <v>43</v>
      </c>
      <c r="B48" s="205">
        <v>980000</v>
      </c>
      <c r="C48" s="204" t="s">
        <v>135</v>
      </c>
      <c r="D48" s="203">
        <f>IFERROR(VLOOKUP($B48+2,'12ヶ月前納一覧 (2)'!$B$2:$D$251,3,0),"")</f>
        <v>95060</v>
      </c>
      <c r="E48" s="201" t="s">
        <v>135</v>
      </c>
      <c r="F48" s="203">
        <f>IFERROR(VLOOKUP($B48+3,'12ヶ月前納一覧 (2)'!$B$2:$D$251,3,0),"")</f>
        <v>16072</v>
      </c>
      <c r="G48" s="201" t="s">
        <v>135</v>
      </c>
      <c r="H48" s="202">
        <f t="shared" si="0"/>
        <v>111132</v>
      </c>
      <c r="I48" s="201" t="s">
        <v>135</v>
      </c>
    </row>
    <row r="49" spans="1:25" s="196" customFormat="1" ht="24.75" customHeight="1">
      <c r="A49" s="212">
        <v>44</v>
      </c>
      <c r="B49" s="211">
        <v>1030000</v>
      </c>
      <c r="C49" s="210" t="s">
        <v>135</v>
      </c>
      <c r="D49" s="209">
        <f>IFERROR(VLOOKUP($B49+2,'12ヶ月前納一覧 (2)'!$B$2:$D$251,3,0),"")</f>
        <v>99910</v>
      </c>
      <c r="E49" s="207" t="s">
        <v>135</v>
      </c>
      <c r="F49" s="209">
        <f>IFERROR(VLOOKUP($B49+3,'12ヶ月前納一覧 (2)'!$B$2:$D$251,3,0),"")</f>
        <v>16892</v>
      </c>
      <c r="G49" s="207" t="s">
        <v>135</v>
      </c>
      <c r="H49" s="208">
        <f t="shared" si="0"/>
        <v>116802</v>
      </c>
      <c r="I49" s="207" t="s">
        <v>135</v>
      </c>
    </row>
    <row r="50" spans="1:25" s="196" customFormat="1" ht="24.75" customHeight="1">
      <c r="A50" s="206">
        <v>45</v>
      </c>
      <c r="B50" s="205">
        <v>1090000</v>
      </c>
      <c r="C50" s="204" t="s">
        <v>135</v>
      </c>
      <c r="D50" s="203">
        <f>IFERROR(VLOOKUP($B50+2,'12ヶ月前納一覧 (2)'!$B$2:$D$251,3,0),"")</f>
        <v>105730</v>
      </c>
      <c r="E50" s="201" t="s">
        <v>135</v>
      </c>
      <c r="F50" s="203">
        <f>IFERROR(VLOOKUP($B50+3,'12ヶ月前納一覧 (2)'!$B$2:$D$251,3,0),"")</f>
        <v>17876</v>
      </c>
      <c r="G50" s="201" t="s">
        <v>135</v>
      </c>
      <c r="H50" s="202">
        <f t="shared" si="0"/>
        <v>123606</v>
      </c>
      <c r="I50" s="201" t="s">
        <v>135</v>
      </c>
    </row>
    <row r="51" spans="1:25" s="196" customFormat="1" ht="24.75" customHeight="1">
      <c r="A51" s="212">
        <v>46</v>
      </c>
      <c r="B51" s="211">
        <v>1150000</v>
      </c>
      <c r="C51" s="210" t="s">
        <v>135</v>
      </c>
      <c r="D51" s="209">
        <f>IFERROR(VLOOKUP($B51+2,'12ヶ月前納一覧 (2)'!$B$2:$D$251,3,0),"")</f>
        <v>111550</v>
      </c>
      <c r="E51" s="207" t="s">
        <v>135</v>
      </c>
      <c r="F51" s="209">
        <f>IFERROR(VLOOKUP($B51+3,'12ヶ月前納一覧 (2)'!$B$2:$D$251,3,0),"")</f>
        <v>18860</v>
      </c>
      <c r="G51" s="207" t="s">
        <v>135</v>
      </c>
      <c r="H51" s="208">
        <f t="shared" si="0"/>
        <v>130410</v>
      </c>
      <c r="I51" s="207" t="s">
        <v>135</v>
      </c>
    </row>
    <row r="52" spans="1:25" s="196" customFormat="1" ht="24.75" customHeight="1">
      <c r="A52" s="206">
        <v>47</v>
      </c>
      <c r="B52" s="205">
        <v>1210000</v>
      </c>
      <c r="C52" s="204" t="s">
        <v>135</v>
      </c>
      <c r="D52" s="203">
        <f>IFERROR(VLOOKUP($B52+2,'12ヶ月前納一覧 (2)'!$B$2:$D$251,3,0),"")</f>
        <v>117370</v>
      </c>
      <c r="E52" s="201" t="s">
        <v>135</v>
      </c>
      <c r="F52" s="203">
        <f>IFERROR(VLOOKUP($B52+3,'12ヶ月前納一覧 (2)'!$B$2:$D$251,3,0),"")</f>
        <v>19844</v>
      </c>
      <c r="G52" s="201" t="s">
        <v>135</v>
      </c>
      <c r="H52" s="202">
        <f t="shared" si="0"/>
        <v>137214</v>
      </c>
      <c r="I52" s="201" t="s">
        <v>135</v>
      </c>
    </row>
    <row r="53" spans="1:25" s="196" customFormat="1" ht="24.75" customHeight="1">
      <c r="A53" s="212">
        <v>48</v>
      </c>
      <c r="B53" s="211">
        <v>1270000</v>
      </c>
      <c r="C53" s="210" t="s">
        <v>135</v>
      </c>
      <c r="D53" s="209">
        <f>IFERROR(VLOOKUP($B53+2,'12ヶ月前納一覧 (2)'!$B$2:$D$251,3,0),"")</f>
        <v>123190</v>
      </c>
      <c r="E53" s="207" t="s">
        <v>135</v>
      </c>
      <c r="F53" s="209">
        <f>IFERROR(VLOOKUP($B53+3,'12ヶ月前納一覧 (2)'!$B$2:$D$251,3,0),"")</f>
        <v>20828</v>
      </c>
      <c r="G53" s="207" t="s">
        <v>135</v>
      </c>
      <c r="H53" s="208">
        <f t="shared" si="0"/>
        <v>144018</v>
      </c>
      <c r="I53" s="207" t="s">
        <v>135</v>
      </c>
    </row>
    <row r="54" spans="1:25" s="196" customFormat="1" ht="24.75" customHeight="1">
      <c r="A54" s="206">
        <v>49</v>
      </c>
      <c r="B54" s="205">
        <v>1330000</v>
      </c>
      <c r="C54" s="204" t="s">
        <v>135</v>
      </c>
      <c r="D54" s="203">
        <f>IFERROR(VLOOKUP($B54+2,'12ヶ月前納一覧 (2)'!$B$2:$D$251,3,0),"")</f>
        <v>129010</v>
      </c>
      <c r="E54" s="201" t="s">
        <v>135</v>
      </c>
      <c r="F54" s="203">
        <f>IFERROR(VLOOKUP($B54+3,'12ヶ月前納一覧 (2)'!$B$2:$D$251,3,0),"")</f>
        <v>21812</v>
      </c>
      <c r="G54" s="201" t="s">
        <v>135</v>
      </c>
      <c r="H54" s="202">
        <f t="shared" si="0"/>
        <v>150822</v>
      </c>
      <c r="I54" s="201" t="s">
        <v>135</v>
      </c>
    </row>
    <row r="55" spans="1:25" s="196" customFormat="1" ht="24.75" customHeight="1" thickBot="1">
      <c r="A55" s="200">
        <v>50</v>
      </c>
      <c r="B55" s="199">
        <v>1390000</v>
      </c>
      <c r="C55" s="198" t="s">
        <v>135</v>
      </c>
      <c r="D55" s="209">
        <f>IFERROR(VLOOKUP($B55+2,'12ヶ月前納一覧 (2)'!$B$2:$D$251,3,0),"")</f>
        <v>134830</v>
      </c>
      <c r="E55" s="197" t="s">
        <v>135</v>
      </c>
      <c r="F55" s="209">
        <f>IFERROR(VLOOKUP($B55+3,'12ヶ月前納一覧 (2)'!$B$2:$D$251,3,0),"")</f>
        <v>22796</v>
      </c>
      <c r="G55" s="197" t="s">
        <v>135</v>
      </c>
      <c r="H55" s="208">
        <f t="shared" si="0"/>
        <v>157626</v>
      </c>
      <c r="I55" s="197" t="s">
        <v>135</v>
      </c>
    </row>
    <row r="56" spans="1:25" ht="14.25">
      <c r="A56" s="261" t="s">
        <v>134</v>
      </c>
      <c r="B56" s="261"/>
      <c r="C56" s="261"/>
      <c r="D56" s="261"/>
      <c r="E56" s="261"/>
      <c r="F56" s="261"/>
      <c r="G56" s="261"/>
      <c r="H56" s="261"/>
      <c r="I56" s="261"/>
      <c r="J56" s="195"/>
      <c r="K56" s="195"/>
      <c r="L56" s="195"/>
      <c r="M56" s="195"/>
      <c r="N56" s="195"/>
      <c r="O56" s="195"/>
      <c r="P56" s="195"/>
      <c r="Q56" s="195"/>
      <c r="R56" s="195"/>
      <c r="S56" s="195"/>
      <c r="T56" s="195"/>
      <c r="U56" s="195"/>
      <c r="V56" s="195"/>
      <c r="W56" s="195"/>
      <c r="X56" s="195"/>
      <c r="Y56" s="195"/>
    </row>
    <row r="57" spans="1:25" ht="15" customHeight="1">
      <c r="A57" s="262"/>
      <c r="B57" s="262"/>
      <c r="C57" s="262"/>
      <c r="D57" s="262"/>
      <c r="E57" s="262"/>
      <c r="F57" s="262"/>
      <c r="G57" s="262"/>
      <c r="H57" s="262"/>
      <c r="I57" s="262"/>
    </row>
    <row r="58" spans="1:25" ht="23.25" customHeight="1">
      <c r="C58" s="274"/>
      <c r="D58" s="274"/>
      <c r="E58" s="274"/>
      <c r="F58" s="274"/>
      <c r="G58" s="274"/>
      <c r="H58" s="274"/>
    </row>
    <row r="59" spans="1:25">
      <c r="I59" s="194"/>
    </row>
  </sheetData>
  <sheetProtection sheet="1" objects="1" scenarios="1" formatCells="0" selectLockedCells="1"/>
  <mergeCells count="14">
    <mergeCell ref="C58:H58"/>
    <mergeCell ref="A2:C2"/>
    <mergeCell ref="A3:C3"/>
    <mergeCell ref="E3:I3"/>
    <mergeCell ref="A56:I57"/>
    <mergeCell ref="A1:I1"/>
    <mergeCell ref="A4:A5"/>
    <mergeCell ref="B4:C5"/>
    <mergeCell ref="D4:E4"/>
    <mergeCell ref="F4:G4"/>
    <mergeCell ref="H4:I4"/>
    <mergeCell ref="D5:E5"/>
    <mergeCell ref="F5:G5"/>
    <mergeCell ref="H5:I5"/>
  </mergeCells>
  <phoneticPr fontId="4"/>
  <pageMargins left="0.59055118110236227" right="0.51181102362204722" top="0.35433070866141736" bottom="0" header="0.31496062992125984" footer="0.31496062992125984"/>
  <pageSetup paperSize="9" scale="6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R77"/>
  <sheetViews>
    <sheetView zoomScale="55" zoomScaleNormal="55" workbookViewId="0">
      <selection activeCell="F28" sqref="F28"/>
    </sheetView>
  </sheetViews>
  <sheetFormatPr defaultColWidth="9" defaultRowHeight="13.5"/>
  <cols>
    <col min="1" max="1" width="7" style="128" bestFit="1" customWidth="1"/>
    <col min="2" max="2" width="18" style="127" bestFit="1" customWidth="1"/>
    <col min="3" max="3" width="17.625" style="128" bestFit="1" customWidth="1"/>
    <col min="4" max="4" width="4.25" style="128" bestFit="1" customWidth="1"/>
    <col min="5" max="5" width="17.625" style="128" bestFit="1" customWidth="1"/>
    <col min="6" max="6" width="9.875" style="128" bestFit="1" customWidth="1"/>
    <col min="7" max="7" width="14.375" style="128" customWidth="1"/>
    <col min="8" max="9" width="12.625" style="128" customWidth="1"/>
    <col min="10" max="10" width="14.375" style="128" customWidth="1"/>
    <col min="11" max="12" width="15.375" style="128" customWidth="1"/>
    <col min="13" max="13" width="7" style="128" bestFit="1" customWidth="1"/>
    <col min="14" max="14" width="14.375" style="128" customWidth="1"/>
    <col min="15" max="16" width="12.875" style="128" customWidth="1"/>
    <col min="17" max="19" width="10.125" style="28" customWidth="1"/>
    <col min="20" max="21" width="10.125" style="332" customWidth="1"/>
    <col min="22" max="23" width="10.125" style="28" customWidth="1"/>
    <col min="24" max="38" width="9" style="28"/>
    <col min="39" max="39" width="18.625" style="28" bestFit="1" customWidth="1"/>
    <col min="40" max="40" width="18.625" style="368" bestFit="1" customWidth="1"/>
    <col min="41" max="41" width="9" style="28"/>
    <col min="42" max="42" width="16.625" style="363" customWidth="1"/>
    <col min="43" max="43" width="16.625" style="28" bestFit="1" customWidth="1"/>
    <col min="44" max="44" width="18.625" style="28" bestFit="1" customWidth="1"/>
    <col min="45" max="16384" width="9" style="28"/>
  </cols>
  <sheetData>
    <row r="1" spans="1:44" ht="18.75">
      <c r="A1" s="275" t="s">
        <v>34</v>
      </c>
      <c r="B1" s="275"/>
      <c r="C1" s="275"/>
      <c r="D1" s="275"/>
      <c r="E1" s="275"/>
      <c r="F1" s="275"/>
      <c r="G1" s="275"/>
      <c r="H1" s="275"/>
      <c r="I1" s="275"/>
      <c r="J1" s="275"/>
      <c r="K1" s="275"/>
      <c r="L1" s="275"/>
      <c r="M1" s="275"/>
      <c r="N1" s="275"/>
      <c r="O1" s="275"/>
      <c r="P1" s="275"/>
      <c r="AM1" s="333">
        <v>58</v>
      </c>
      <c r="AN1" s="334" t="str">
        <f>AM1&amp;","&amp;"000"</f>
        <v>58,000</v>
      </c>
      <c r="AP1" s="335">
        <v>104</v>
      </c>
      <c r="AQ1" s="336">
        <v>0</v>
      </c>
      <c r="AR1" s="335">
        <v>1030000</v>
      </c>
    </row>
    <row r="2" spans="1:44" ht="18.75">
      <c r="A2" s="275"/>
      <c r="B2" s="275"/>
      <c r="C2" s="275"/>
      <c r="D2" s="275"/>
      <c r="E2" s="275"/>
      <c r="F2" s="275"/>
      <c r="G2" s="275"/>
      <c r="H2" s="275"/>
      <c r="I2" s="275"/>
      <c r="J2" s="275"/>
      <c r="K2" s="275"/>
      <c r="L2" s="275"/>
      <c r="M2" s="275"/>
      <c r="N2" s="275"/>
      <c r="O2" s="275"/>
      <c r="P2" s="275"/>
      <c r="AM2" s="335">
        <v>68</v>
      </c>
      <c r="AN2" s="334" t="str">
        <f t="shared" ref="AN2:AN43" si="0">AM2&amp;","&amp;"000"</f>
        <v>68,000</v>
      </c>
      <c r="AP2" s="333">
        <v>110</v>
      </c>
      <c r="AQ2" s="337">
        <v>0</v>
      </c>
      <c r="AR2" s="338">
        <v>1090000</v>
      </c>
    </row>
    <row r="3" spans="1:44" ht="18.75">
      <c r="A3" s="275"/>
      <c r="B3" s="275"/>
      <c r="C3" s="275"/>
      <c r="D3" s="275"/>
      <c r="E3" s="275"/>
      <c r="F3" s="275"/>
      <c r="G3" s="275"/>
      <c r="H3" s="275"/>
      <c r="I3" s="275"/>
      <c r="J3" s="275"/>
      <c r="K3" s="275"/>
      <c r="L3" s="275"/>
      <c r="M3" s="275"/>
      <c r="N3" s="275"/>
      <c r="O3" s="275"/>
      <c r="P3" s="275"/>
      <c r="AM3" s="333">
        <v>78</v>
      </c>
      <c r="AN3" s="334" t="str">
        <f t="shared" si="0"/>
        <v>78,000</v>
      </c>
      <c r="AP3" s="335">
        <v>118</v>
      </c>
      <c r="AQ3" s="336">
        <v>0</v>
      </c>
      <c r="AR3" s="335">
        <v>1150000</v>
      </c>
    </row>
    <row r="4" spans="1:44" ht="18.75">
      <c r="A4" s="275"/>
      <c r="B4" s="275"/>
      <c r="C4" s="275"/>
      <c r="D4" s="275"/>
      <c r="E4" s="275"/>
      <c r="F4" s="275"/>
      <c r="G4" s="275"/>
      <c r="H4" s="275"/>
      <c r="I4" s="275"/>
      <c r="J4" s="275"/>
      <c r="K4" s="275"/>
      <c r="L4" s="275"/>
      <c r="M4" s="275"/>
      <c r="N4" s="275"/>
      <c r="O4" s="275"/>
      <c r="P4" s="275"/>
      <c r="AM4" s="335">
        <v>88</v>
      </c>
      <c r="AN4" s="334" t="str">
        <f t="shared" si="0"/>
        <v>88,000</v>
      </c>
      <c r="AP4" s="333">
        <v>126</v>
      </c>
      <c r="AQ4" s="337">
        <v>0</v>
      </c>
      <c r="AR4" s="338">
        <v>1210000</v>
      </c>
    </row>
    <row r="5" spans="1:44" s="31" customFormat="1" ht="21" customHeight="1">
      <c r="A5" s="29"/>
      <c r="B5" s="30"/>
      <c r="C5" s="29"/>
      <c r="D5" s="29"/>
      <c r="E5" s="29"/>
      <c r="F5" s="29"/>
      <c r="G5" s="29"/>
      <c r="H5" s="29"/>
      <c r="I5" s="29"/>
      <c r="J5" s="29"/>
      <c r="K5" s="276" t="s">
        <v>35</v>
      </c>
      <c r="L5" s="276"/>
      <c r="M5" s="277" t="s">
        <v>36</v>
      </c>
      <c r="N5" s="277"/>
      <c r="O5" s="277"/>
      <c r="P5" s="277"/>
      <c r="U5" s="339"/>
      <c r="V5" s="339"/>
      <c r="W5" s="339"/>
      <c r="AM5" s="333">
        <v>98</v>
      </c>
      <c r="AN5" s="334" t="str">
        <f t="shared" si="0"/>
        <v>98,000</v>
      </c>
      <c r="AP5" s="335">
        <v>134</v>
      </c>
      <c r="AQ5" s="340">
        <v>0</v>
      </c>
      <c r="AR5" s="335">
        <v>1270000</v>
      </c>
    </row>
    <row r="6" spans="1:44" s="31" customFormat="1" ht="18.75">
      <c r="A6" s="29"/>
      <c r="B6" s="32"/>
      <c r="C6" s="29"/>
      <c r="D6" s="29"/>
      <c r="E6" s="29"/>
      <c r="F6" s="29"/>
      <c r="G6" s="29"/>
      <c r="H6" s="29"/>
      <c r="I6" s="29"/>
      <c r="J6" s="29"/>
      <c r="K6" s="276" t="s">
        <v>37</v>
      </c>
      <c r="L6" s="276"/>
      <c r="M6" s="277" t="s">
        <v>148</v>
      </c>
      <c r="N6" s="277"/>
      <c r="O6" s="277"/>
      <c r="P6" s="277"/>
      <c r="U6" s="339"/>
      <c r="V6" s="339"/>
      <c r="W6" s="339"/>
      <c r="AM6" s="335">
        <v>104</v>
      </c>
      <c r="AN6" s="334" t="str">
        <f t="shared" si="0"/>
        <v>104,000</v>
      </c>
      <c r="AP6" s="333">
        <v>142</v>
      </c>
      <c r="AQ6" s="341">
        <v>0</v>
      </c>
      <c r="AR6" s="338">
        <v>1330000</v>
      </c>
    </row>
    <row r="7" spans="1:44" s="31" customFormat="1" ht="19.5" thickBot="1">
      <c r="A7" s="278" t="s">
        <v>38</v>
      </c>
      <c r="B7" s="278"/>
      <c r="C7" s="278"/>
      <c r="D7" s="278"/>
      <c r="E7" s="278"/>
      <c r="F7" s="29"/>
      <c r="G7" s="29"/>
      <c r="H7" s="29"/>
      <c r="I7" s="29"/>
      <c r="J7" s="29"/>
      <c r="K7" s="279" t="s">
        <v>39</v>
      </c>
      <c r="L7" s="279"/>
      <c r="M7" s="378" t="s">
        <v>40</v>
      </c>
      <c r="N7" s="378"/>
      <c r="O7" s="378"/>
      <c r="P7" s="378"/>
      <c r="U7" s="339"/>
      <c r="V7" s="339"/>
      <c r="W7" s="339"/>
      <c r="AM7" s="333">
        <v>110</v>
      </c>
      <c r="AN7" s="334" t="str">
        <f t="shared" si="0"/>
        <v>110,000</v>
      </c>
      <c r="AP7" s="335">
        <v>150</v>
      </c>
      <c r="AQ7" s="342">
        <v>0</v>
      </c>
      <c r="AR7" s="343">
        <v>1390000</v>
      </c>
    </row>
    <row r="8" spans="1:44" ht="21.75" customHeight="1">
      <c r="A8" s="375" t="s">
        <v>41</v>
      </c>
      <c r="B8" s="33" t="s">
        <v>42</v>
      </c>
      <c r="C8" s="372" t="s">
        <v>43</v>
      </c>
      <c r="D8" s="282"/>
      <c r="E8" s="282"/>
      <c r="F8" s="283"/>
      <c r="G8" s="344" t="s">
        <v>44</v>
      </c>
      <c r="H8" s="345"/>
      <c r="I8" s="346"/>
      <c r="J8" s="371" t="s">
        <v>45</v>
      </c>
      <c r="K8" s="288"/>
      <c r="L8" s="289"/>
      <c r="M8" s="218" t="s">
        <v>41</v>
      </c>
      <c r="N8" s="290" t="s">
        <v>46</v>
      </c>
      <c r="O8" s="291"/>
      <c r="P8" s="292"/>
      <c r="T8" s="28"/>
      <c r="U8" s="28"/>
      <c r="AM8" s="335">
        <v>118</v>
      </c>
      <c r="AN8" s="334" t="str">
        <f t="shared" si="0"/>
        <v>118,000</v>
      </c>
      <c r="AP8" s="333">
        <v>160</v>
      </c>
      <c r="AQ8" s="28">
        <v>0</v>
      </c>
    </row>
    <row r="9" spans="1:44" ht="21.75" customHeight="1">
      <c r="A9" s="376"/>
      <c r="B9" s="293" t="s">
        <v>47</v>
      </c>
      <c r="C9" s="373"/>
      <c r="D9" s="284"/>
      <c r="E9" s="284"/>
      <c r="F9" s="285"/>
      <c r="G9" s="347"/>
      <c r="H9" s="348" t="s">
        <v>48</v>
      </c>
      <c r="I9" s="349"/>
      <c r="J9" s="34"/>
      <c r="K9" s="294" t="s">
        <v>48</v>
      </c>
      <c r="L9" s="295"/>
      <c r="M9" s="35" t="s">
        <v>49</v>
      </c>
      <c r="N9" s="36"/>
      <c r="O9" s="370" t="s">
        <v>48</v>
      </c>
      <c r="P9" s="296"/>
      <c r="T9" s="28"/>
      <c r="U9" s="28"/>
      <c r="AM9" s="333">
        <v>126</v>
      </c>
      <c r="AN9" s="334" t="str">
        <f t="shared" si="0"/>
        <v>126,000</v>
      </c>
      <c r="AP9" s="335">
        <v>170</v>
      </c>
      <c r="AQ9" s="28">
        <v>0</v>
      </c>
    </row>
    <row r="10" spans="1:44" ht="21.75" customHeight="1">
      <c r="A10" s="376"/>
      <c r="B10" s="293"/>
      <c r="C10" s="373"/>
      <c r="D10" s="284"/>
      <c r="E10" s="284"/>
      <c r="F10" s="285"/>
      <c r="G10" s="350" t="s">
        <v>50</v>
      </c>
      <c r="H10" s="351" t="s">
        <v>51</v>
      </c>
      <c r="I10" s="352" t="s">
        <v>52</v>
      </c>
      <c r="J10" s="37" t="s">
        <v>50</v>
      </c>
      <c r="K10" s="38" t="s">
        <v>51</v>
      </c>
      <c r="L10" s="39" t="s">
        <v>52</v>
      </c>
      <c r="M10" s="35" t="s">
        <v>53</v>
      </c>
      <c r="N10" s="40" t="s">
        <v>50</v>
      </c>
      <c r="O10" s="35" t="s">
        <v>51</v>
      </c>
      <c r="P10" s="41" t="s">
        <v>52</v>
      </c>
      <c r="T10" s="28"/>
      <c r="U10" s="28"/>
      <c r="AM10" s="335">
        <v>134</v>
      </c>
      <c r="AN10" s="334" t="str">
        <f t="shared" si="0"/>
        <v>134,000</v>
      </c>
      <c r="AP10" s="333">
        <v>180</v>
      </c>
      <c r="AQ10" s="28">
        <v>0</v>
      </c>
    </row>
    <row r="11" spans="1:44" ht="21.75" customHeight="1">
      <c r="A11" s="376"/>
      <c r="B11" s="293"/>
      <c r="C11" s="373"/>
      <c r="D11" s="284"/>
      <c r="E11" s="284"/>
      <c r="F11" s="285"/>
      <c r="G11" s="350">
        <f>H11+I11</f>
        <v>97</v>
      </c>
      <c r="H11" s="353">
        <v>48.5</v>
      </c>
      <c r="I11" s="354">
        <v>48.5</v>
      </c>
      <c r="J11" s="37">
        <f>K11+L11</f>
        <v>16.399999999999999</v>
      </c>
      <c r="K11" s="42">
        <v>8.1999999999999993</v>
      </c>
      <c r="L11" s="43">
        <v>8.1999999999999993</v>
      </c>
      <c r="M11" s="35" t="s">
        <v>54</v>
      </c>
      <c r="N11" s="40">
        <f>O11+P11</f>
        <v>183</v>
      </c>
      <c r="O11" s="44">
        <v>91.5</v>
      </c>
      <c r="P11" s="41">
        <f>O11</f>
        <v>91.5</v>
      </c>
      <c r="T11" s="28"/>
      <c r="U11" s="28"/>
      <c r="AM11" s="333">
        <v>142</v>
      </c>
      <c r="AN11" s="334" t="str">
        <f t="shared" si="0"/>
        <v>142,000</v>
      </c>
      <c r="AP11" s="335">
        <v>190</v>
      </c>
      <c r="AQ11" s="28">
        <v>0</v>
      </c>
    </row>
    <row r="12" spans="1:44" ht="21.75" customHeight="1">
      <c r="A12" s="377"/>
      <c r="B12" s="45" t="s">
        <v>55</v>
      </c>
      <c r="C12" s="374"/>
      <c r="D12" s="286"/>
      <c r="E12" s="286"/>
      <c r="F12" s="287"/>
      <c r="G12" s="350">
        <v>1000</v>
      </c>
      <c r="H12" s="355">
        <v>1000</v>
      </c>
      <c r="I12" s="354">
        <v>1000</v>
      </c>
      <c r="J12" s="37">
        <v>1000</v>
      </c>
      <c r="K12" s="46">
        <v>1000</v>
      </c>
      <c r="L12" s="43">
        <v>1000</v>
      </c>
      <c r="M12" s="35" t="s">
        <v>56</v>
      </c>
      <c r="N12" s="40">
        <v>1000</v>
      </c>
      <c r="O12" s="35">
        <v>1000</v>
      </c>
      <c r="P12" s="41">
        <v>1000</v>
      </c>
      <c r="T12" s="28"/>
      <c r="U12" s="28"/>
      <c r="AM12" s="335">
        <v>150</v>
      </c>
      <c r="AN12" s="334" t="str">
        <f t="shared" si="0"/>
        <v>150,000</v>
      </c>
      <c r="AP12" s="333">
        <v>200</v>
      </c>
      <c r="AQ12" s="28">
        <v>0</v>
      </c>
    </row>
    <row r="13" spans="1:44" s="60" customFormat="1" ht="30" customHeight="1">
      <c r="A13" s="47">
        <v>1</v>
      </c>
      <c r="B13" s="356" t="s">
        <v>57</v>
      </c>
      <c r="C13" s="48"/>
      <c r="D13" s="49" t="s">
        <v>58</v>
      </c>
      <c r="E13" s="50">
        <v>63000</v>
      </c>
      <c r="F13" s="51" t="s">
        <v>59</v>
      </c>
      <c r="G13" s="52">
        <f>B13*(G11/1000)</f>
        <v>5626</v>
      </c>
      <c r="H13" s="53">
        <f>B13*(H11/1000)</f>
        <v>2813</v>
      </c>
      <c r="I13" s="54">
        <f>B13*(I11/1000)</f>
        <v>2813</v>
      </c>
      <c r="J13" s="55">
        <f>ROUNDDOWN(B13*J11/1000,2)</f>
        <v>951.2</v>
      </c>
      <c r="K13" s="56">
        <f>B13*(K11/1000)</f>
        <v>475.59999999999997</v>
      </c>
      <c r="L13" s="57">
        <f>B13*(L11/1000)</f>
        <v>475.59999999999997</v>
      </c>
      <c r="M13" s="58"/>
      <c r="N13" s="58"/>
      <c r="O13" s="58"/>
      <c r="P13" s="59"/>
      <c r="Q13" s="357"/>
      <c r="AM13" s="333">
        <v>160</v>
      </c>
      <c r="AN13" s="334" t="str">
        <f t="shared" si="0"/>
        <v>160,000</v>
      </c>
      <c r="AP13" s="335">
        <v>220</v>
      </c>
      <c r="AQ13" s="60">
        <v>0</v>
      </c>
    </row>
    <row r="14" spans="1:44" s="60" customFormat="1" ht="30" customHeight="1">
      <c r="A14" s="61">
        <v>2</v>
      </c>
      <c r="B14" s="358" t="s">
        <v>60</v>
      </c>
      <c r="C14" s="62">
        <v>63000</v>
      </c>
      <c r="D14" s="63" t="s">
        <v>58</v>
      </c>
      <c r="E14" s="64">
        <v>73000</v>
      </c>
      <c r="F14" s="65" t="s">
        <v>61</v>
      </c>
      <c r="G14" s="66">
        <f>B14*(G11/1000)</f>
        <v>6596</v>
      </c>
      <c r="H14" s="67">
        <f>B14*(H11/1000)</f>
        <v>3298</v>
      </c>
      <c r="I14" s="68">
        <f>B14*(I11/1000)</f>
        <v>3298</v>
      </c>
      <c r="J14" s="69">
        <f>ROUNDDOWN(B14*J11/1000,2)</f>
        <v>1115.2</v>
      </c>
      <c r="K14" s="70">
        <f>B14*(K11/1000)</f>
        <v>557.59999999999991</v>
      </c>
      <c r="L14" s="71">
        <f>B14*(L11/1000)</f>
        <v>557.59999999999991</v>
      </c>
      <c r="M14" s="72"/>
      <c r="N14" s="73"/>
      <c r="O14" s="73"/>
      <c r="P14" s="74"/>
      <c r="Q14" s="357"/>
      <c r="R14" s="359" t="s">
        <v>149</v>
      </c>
      <c r="AM14" s="335">
        <v>170</v>
      </c>
      <c r="AN14" s="334" t="str">
        <f t="shared" si="0"/>
        <v>170,000</v>
      </c>
      <c r="AP14" s="333">
        <v>240</v>
      </c>
      <c r="AQ14" s="60">
        <v>0</v>
      </c>
    </row>
    <row r="15" spans="1:44" s="60" customFormat="1" ht="30" customHeight="1" thickBot="1">
      <c r="A15" s="47">
        <v>3</v>
      </c>
      <c r="B15" s="356" t="s">
        <v>62</v>
      </c>
      <c r="C15" s="48">
        <v>73000</v>
      </c>
      <c r="D15" s="49" t="s">
        <v>58</v>
      </c>
      <c r="E15" s="50">
        <v>83000</v>
      </c>
      <c r="F15" s="51" t="s">
        <v>61</v>
      </c>
      <c r="G15" s="52">
        <f>B15*(G11/1000)</f>
        <v>7566</v>
      </c>
      <c r="H15" s="53">
        <f>B15*(H11/1000)</f>
        <v>3783</v>
      </c>
      <c r="I15" s="54">
        <f>B15*(I11/1000)</f>
        <v>3783</v>
      </c>
      <c r="J15" s="55">
        <f>ROUNDDOWN(B15*J11/1000,2)</f>
        <v>1279.2</v>
      </c>
      <c r="K15" s="56">
        <f>B15*(K11/1000)</f>
        <v>639.59999999999991</v>
      </c>
      <c r="L15" s="57">
        <f>B15*(L11/1000)</f>
        <v>639.59999999999991</v>
      </c>
      <c r="M15" s="72"/>
      <c r="N15" s="73"/>
      <c r="O15" s="73"/>
      <c r="P15" s="74"/>
      <c r="Q15" s="357"/>
      <c r="AM15" s="333">
        <v>180</v>
      </c>
      <c r="AN15" s="334" t="str">
        <f t="shared" si="0"/>
        <v>180,000</v>
      </c>
      <c r="AP15" s="335">
        <v>260</v>
      </c>
      <c r="AQ15" s="60">
        <v>0</v>
      </c>
    </row>
    <row r="16" spans="1:44" s="60" customFormat="1" ht="30" customHeight="1">
      <c r="A16" s="61">
        <v>4</v>
      </c>
      <c r="B16" s="358" t="s">
        <v>63</v>
      </c>
      <c r="C16" s="62">
        <v>83000</v>
      </c>
      <c r="D16" s="63" t="s">
        <v>58</v>
      </c>
      <c r="E16" s="64">
        <v>93000</v>
      </c>
      <c r="F16" s="65" t="s">
        <v>61</v>
      </c>
      <c r="G16" s="66">
        <f>B16*(G11/1000)</f>
        <v>8536</v>
      </c>
      <c r="H16" s="67">
        <f>B16*(H11/1000)</f>
        <v>4268</v>
      </c>
      <c r="I16" s="68">
        <f>B16*(I11/1000)</f>
        <v>4268</v>
      </c>
      <c r="J16" s="69">
        <f>ROUNDDOWN(B16*J11/1000,2)</f>
        <v>1443.2</v>
      </c>
      <c r="K16" s="70">
        <f>B16*(K11/1000)</f>
        <v>721.59999999999991</v>
      </c>
      <c r="L16" s="75">
        <f>B16*(L11/1000)</f>
        <v>721.59999999999991</v>
      </c>
      <c r="M16" s="76">
        <v>1</v>
      </c>
      <c r="N16" s="77">
        <f>ROUNDDOWN(B16*N11/1000,2)</f>
        <v>16104</v>
      </c>
      <c r="O16" s="78">
        <f>B16*(O11/1000)</f>
        <v>8052</v>
      </c>
      <c r="P16" s="79">
        <f>B16*(P11/1000)</f>
        <v>8052</v>
      </c>
      <c r="Q16" s="357"/>
      <c r="AM16" s="335">
        <v>190</v>
      </c>
      <c r="AN16" s="334" t="str">
        <f t="shared" si="0"/>
        <v>190,000</v>
      </c>
      <c r="AP16" s="333">
        <v>280</v>
      </c>
      <c r="AQ16" s="60">
        <v>0</v>
      </c>
    </row>
    <row r="17" spans="1:43" s="60" customFormat="1" ht="30" customHeight="1">
      <c r="A17" s="47">
        <v>5</v>
      </c>
      <c r="B17" s="356" t="s">
        <v>64</v>
      </c>
      <c r="C17" s="48">
        <v>93000</v>
      </c>
      <c r="D17" s="49" t="s">
        <v>58</v>
      </c>
      <c r="E17" s="50">
        <v>101000</v>
      </c>
      <c r="F17" s="51" t="s">
        <v>61</v>
      </c>
      <c r="G17" s="52">
        <f>B17*(G11/1000)</f>
        <v>9506</v>
      </c>
      <c r="H17" s="53">
        <f>B17*(H11/1000)</f>
        <v>4753</v>
      </c>
      <c r="I17" s="54">
        <f>B17*(I11/1000)</f>
        <v>4753</v>
      </c>
      <c r="J17" s="55">
        <f>ROUNDDOWN(B17*J11/1000,2)</f>
        <v>1607.2</v>
      </c>
      <c r="K17" s="56">
        <f>B17*(K11/1000)</f>
        <v>803.59999999999991</v>
      </c>
      <c r="L17" s="80">
        <f>B17*(L11/1000)</f>
        <v>803.59999999999991</v>
      </c>
      <c r="M17" s="81">
        <v>2</v>
      </c>
      <c r="N17" s="82">
        <f>ROUNDDOWN(B17*N11/1000,2)</f>
        <v>17934</v>
      </c>
      <c r="O17" s="83">
        <f>B17*(O11/1000)</f>
        <v>8967</v>
      </c>
      <c r="P17" s="84">
        <f>B17*(P11/1000)</f>
        <v>8967</v>
      </c>
      <c r="Q17" s="357"/>
      <c r="AM17" s="333">
        <v>200</v>
      </c>
      <c r="AN17" s="334" t="str">
        <f t="shared" si="0"/>
        <v>200,000</v>
      </c>
      <c r="AP17" s="335">
        <v>300</v>
      </c>
      <c r="AQ17" s="60">
        <v>0</v>
      </c>
    </row>
    <row r="18" spans="1:43" s="60" customFormat="1" ht="30" customHeight="1">
      <c r="A18" s="61">
        <v>6</v>
      </c>
      <c r="B18" s="358" t="s">
        <v>65</v>
      </c>
      <c r="C18" s="62">
        <v>101000</v>
      </c>
      <c r="D18" s="63" t="s">
        <v>58</v>
      </c>
      <c r="E18" s="64">
        <v>107000</v>
      </c>
      <c r="F18" s="65" t="s">
        <v>61</v>
      </c>
      <c r="G18" s="66">
        <f>B18*(G11/1000)</f>
        <v>10088</v>
      </c>
      <c r="H18" s="67">
        <f>B18*(H11/1000)</f>
        <v>5044</v>
      </c>
      <c r="I18" s="68">
        <f>B18*(I11/1000)</f>
        <v>5044</v>
      </c>
      <c r="J18" s="69">
        <f>ROUNDDOWN(B18*J11/1000,2)</f>
        <v>1705.6</v>
      </c>
      <c r="K18" s="70">
        <f>B18*(K11/1000)</f>
        <v>852.79999999999984</v>
      </c>
      <c r="L18" s="75">
        <f>B18*(L11/1000)</f>
        <v>852.79999999999984</v>
      </c>
      <c r="M18" s="85">
        <v>3</v>
      </c>
      <c r="N18" s="86">
        <f>ROUNDDOWN(B18*N11/1000,2)</f>
        <v>19032</v>
      </c>
      <c r="O18" s="87">
        <f>B18*(O11/1000)</f>
        <v>9516</v>
      </c>
      <c r="P18" s="88">
        <f>B18*(P11/1000)</f>
        <v>9516</v>
      </c>
      <c r="Q18" s="357"/>
      <c r="AM18" s="335">
        <v>220</v>
      </c>
      <c r="AN18" s="334" t="str">
        <f t="shared" si="0"/>
        <v>220,000</v>
      </c>
      <c r="AP18" s="333">
        <v>320</v>
      </c>
      <c r="AQ18" s="60">
        <v>0</v>
      </c>
    </row>
    <row r="19" spans="1:43" s="60" customFormat="1" ht="30" customHeight="1">
      <c r="A19" s="47">
        <v>7</v>
      </c>
      <c r="B19" s="356" t="s">
        <v>66</v>
      </c>
      <c r="C19" s="48">
        <v>107000</v>
      </c>
      <c r="D19" s="49" t="s">
        <v>58</v>
      </c>
      <c r="E19" s="50">
        <v>114000</v>
      </c>
      <c r="F19" s="51" t="s">
        <v>61</v>
      </c>
      <c r="G19" s="52">
        <f>B19*(G11/1000)</f>
        <v>10670</v>
      </c>
      <c r="H19" s="53">
        <f>B19*(H11/1000)</f>
        <v>5335</v>
      </c>
      <c r="I19" s="54">
        <f>B19*(I11/1000)</f>
        <v>5335</v>
      </c>
      <c r="J19" s="55">
        <f>ROUNDDOWN(B19*J11/1000,2)</f>
        <v>1804</v>
      </c>
      <c r="K19" s="56">
        <f>B19*(K11/1000)</f>
        <v>901.99999999999989</v>
      </c>
      <c r="L19" s="80">
        <f>B19*(L11/1000)</f>
        <v>901.99999999999989</v>
      </c>
      <c r="M19" s="81">
        <v>4</v>
      </c>
      <c r="N19" s="82">
        <f>ROUNDDOWN(B19*N11/1000,2)</f>
        <v>20130</v>
      </c>
      <c r="O19" s="83">
        <f>B19*(O11/1000)</f>
        <v>10065</v>
      </c>
      <c r="P19" s="84">
        <f>B19*(P11/1000)</f>
        <v>10065</v>
      </c>
      <c r="Q19" s="357"/>
      <c r="AM19" s="333">
        <v>240</v>
      </c>
      <c r="AN19" s="334" t="str">
        <f t="shared" si="0"/>
        <v>240,000</v>
      </c>
      <c r="AP19" s="335">
        <v>340</v>
      </c>
      <c r="AQ19" s="60">
        <v>0</v>
      </c>
    </row>
    <row r="20" spans="1:43" s="60" customFormat="1" ht="30" customHeight="1">
      <c r="A20" s="61">
        <v>8</v>
      </c>
      <c r="B20" s="358" t="s">
        <v>67</v>
      </c>
      <c r="C20" s="62">
        <v>114000</v>
      </c>
      <c r="D20" s="63" t="s">
        <v>58</v>
      </c>
      <c r="E20" s="64">
        <v>122000</v>
      </c>
      <c r="F20" s="65" t="s">
        <v>61</v>
      </c>
      <c r="G20" s="66">
        <f>B20*(G11/1000)</f>
        <v>11446</v>
      </c>
      <c r="H20" s="67">
        <f>B20*(H11/1000)</f>
        <v>5723</v>
      </c>
      <c r="I20" s="68">
        <f>B20*(I11/1000)</f>
        <v>5723</v>
      </c>
      <c r="J20" s="69">
        <f>ROUNDDOWN(B20*J11/1000,2)</f>
        <v>1935.2</v>
      </c>
      <c r="K20" s="70">
        <f>B20*(K11/1000)</f>
        <v>967.59999999999991</v>
      </c>
      <c r="L20" s="75">
        <f>B20*(L11/1000)</f>
        <v>967.59999999999991</v>
      </c>
      <c r="M20" s="85">
        <v>5</v>
      </c>
      <c r="N20" s="86">
        <f>ROUNDDOWN(B20*N11/1000,2)</f>
        <v>21594</v>
      </c>
      <c r="O20" s="87">
        <f>B20*(O11/1000)</f>
        <v>10797</v>
      </c>
      <c r="P20" s="88">
        <f>B20*(P11/1000)</f>
        <v>10797</v>
      </c>
      <c r="Q20" s="357"/>
      <c r="AM20" s="335">
        <v>260</v>
      </c>
      <c r="AN20" s="334" t="str">
        <f t="shared" si="0"/>
        <v>260,000</v>
      </c>
      <c r="AP20" s="333">
        <v>360</v>
      </c>
      <c r="AQ20" s="60">
        <v>0</v>
      </c>
    </row>
    <row r="21" spans="1:43" s="60" customFormat="1" ht="30" customHeight="1">
      <c r="A21" s="47">
        <v>9</v>
      </c>
      <c r="B21" s="356" t="s">
        <v>68</v>
      </c>
      <c r="C21" s="48">
        <v>122000</v>
      </c>
      <c r="D21" s="49" t="s">
        <v>58</v>
      </c>
      <c r="E21" s="50">
        <v>130000</v>
      </c>
      <c r="F21" s="51" t="s">
        <v>61</v>
      </c>
      <c r="G21" s="52">
        <f>B21*(G11/1000)</f>
        <v>12222</v>
      </c>
      <c r="H21" s="53">
        <f>B21*(H11/1000)</f>
        <v>6111</v>
      </c>
      <c r="I21" s="54">
        <f>B21*(I11/1000)</f>
        <v>6111</v>
      </c>
      <c r="J21" s="55">
        <f>ROUNDDOWN(B21*J11/1000,2)</f>
        <v>2066.4</v>
      </c>
      <c r="K21" s="56">
        <f>B21*(K11/1000)</f>
        <v>1033.1999999999998</v>
      </c>
      <c r="L21" s="80">
        <f>B21*(L11/1000)</f>
        <v>1033.1999999999998</v>
      </c>
      <c r="M21" s="81">
        <v>6</v>
      </c>
      <c r="N21" s="82">
        <f>ROUNDDOWN(B21*N11/1000,2)</f>
        <v>23058</v>
      </c>
      <c r="O21" s="83">
        <f>B21*(O11/1000)</f>
        <v>11529</v>
      </c>
      <c r="P21" s="84">
        <f>B21*(P11/1000)</f>
        <v>11529</v>
      </c>
      <c r="Q21" s="357"/>
      <c r="AM21" s="333">
        <v>280</v>
      </c>
      <c r="AN21" s="334" t="str">
        <f t="shared" si="0"/>
        <v>280,000</v>
      </c>
      <c r="AP21" s="335">
        <v>380</v>
      </c>
      <c r="AQ21" s="60">
        <v>0</v>
      </c>
    </row>
    <row r="22" spans="1:43" s="60" customFormat="1" ht="30" customHeight="1">
      <c r="A22" s="61">
        <v>10</v>
      </c>
      <c r="B22" s="358" t="s">
        <v>69</v>
      </c>
      <c r="C22" s="62">
        <v>130000</v>
      </c>
      <c r="D22" s="63" t="s">
        <v>58</v>
      </c>
      <c r="E22" s="64">
        <v>138000</v>
      </c>
      <c r="F22" s="65" t="s">
        <v>59</v>
      </c>
      <c r="G22" s="66">
        <f>B22*(G11/1000)</f>
        <v>12998</v>
      </c>
      <c r="H22" s="67">
        <f>B22*(H11/1000)</f>
        <v>6499</v>
      </c>
      <c r="I22" s="68">
        <f>B22*(I11/1000)</f>
        <v>6499</v>
      </c>
      <c r="J22" s="69">
        <f>ROUNDDOWN(B22*J11/1000,2)</f>
        <v>2197.6</v>
      </c>
      <c r="K22" s="70">
        <f>B22*(K11/1000)</f>
        <v>1098.8</v>
      </c>
      <c r="L22" s="75">
        <f>B22*(L11/1000)</f>
        <v>1098.8</v>
      </c>
      <c r="M22" s="85">
        <v>7</v>
      </c>
      <c r="N22" s="86">
        <f>ROUNDDOWN(B22*N11/1000,2)</f>
        <v>24522</v>
      </c>
      <c r="O22" s="87">
        <f>B22*(O11/1000)</f>
        <v>12261</v>
      </c>
      <c r="P22" s="88">
        <f>B22*(P11/1000)</f>
        <v>12261</v>
      </c>
      <c r="Q22" s="357"/>
      <c r="AM22" s="335">
        <v>300</v>
      </c>
      <c r="AN22" s="334" t="str">
        <f t="shared" si="0"/>
        <v>300,000</v>
      </c>
      <c r="AP22" s="338">
        <v>410</v>
      </c>
      <c r="AQ22" s="60">
        <v>0</v>
      </c>
    </row>
    <row r="23" spans="1:43" s="60" customFormat="1" ht="30" customHeight="1">
      <c r="A23" s="47">
        <v>11</v>
      </c>
      <c r="B23" s="356" t="s">
        <v>70</v>
      </c>
      <c r="C23" s="48">
        <v>138000</v>
      </c>
      <c r="D23" s="49" t="s">
        <v>58</v>
      </c>
      <c r="E23" s="50">
        <v>146000</v>
      </c>
      <c r="F23" s="51" t="s">
        <v>61</v>
      </c>
      <c r="G23" s="52">
        <f>B23*(G11/1000)</f>
        <v>13774</v>
      </c>
      <c r="H23" s="53">
        <f>B23*(H11/1000)</f>
        <v>6887</v>
      </c>
      <c r="I23" s="54">
        <f>B23*(I11/1000)</f>
        <v>6887</v>
      </c>
      <c r="J23" s="55">
        <f>ROUNDDOWN(B23*J11/1000,2)</f>
        <v>2328.8000000000002</v>
      </c>
      <c r="K23" s="56">
        <f>B23*(K11/1000)</f>
        <v>1164.3999999999999</v>
      </c>
      <c r="L23" s="80">
        <f>B23*(L11/1000)</f>
        <v>1164.3999999999999</v>
      </c>
      <c r="M23" s="81">
        <v>8</v>
      </c>
      <c r="N23" s="82">
        <f>ROUNDDOWN(B23*N11/1000,2)</f>
        <v>25986</v>
      </c>
      <c r="O23" s="83">
        <f>B23*(O11/1000)</f>
        <v>12993</v>
      </c>
      <c r="P23" s="84">
        <f>B23*(P11/1000)</f>
        <v>12993</v>
      </c>
      <c r="Q23" s="357"/>
      <c r="AM23" s="333">
        <v>320</v>
      </c>
      <c r="AN23" s="334" t="str">
        <f t="shared" si="0"/>
        <v>320,000</v>
      </c>
      <c r="AP23" s="335">
        <v>440</v>
      </c>
      <c r="AQ23" s="60">
        <v>0</v>
      </c>
    </row>
    <row r="24" spans="1:43" s="60" customFormat="1" ht="30" customHeight="1">
      <c r="A24" s="61">
        <v>12</v>
      </c>
      <c r="B24" s="358" t="s">
        <v>71</v>
      </c>
      <c r="C24" s="62">
        <v>146000</v>
      </c>
      <c r="D24" s="63" t="s">
        <v>58</v>
      </c>
      <c r="E24" s="64">
        <v>155000</v>
      </c>
      <c r="F24" s="65" t="s">
        <v>61</v>
      </c>
      <c r="G24" s="66">
        <f>B24*(G11/1000)</f>
        <v>14550</v>
      </c>
      <c r="H24" s="67">
        <f>B24*(H11/1000)</f>
        <v>7275</v>
      </c>
      <c r="I24" s="68">
        <f>B24*(I11/1000)</f>
        <v>7275</v>
      </c>
      <c r="J24" s="69">
        <f>ROUNDDOWN(B24*J11/1000,2)</f>
        <v>2460</v>
      </c>
      <c r="K24" s="70">
        <f>B24*(K11/1000)</f>
        <v>1229.9999999999998</v>
      </c>
      <c r="L24" s="75">
        <f>B24*(L11/1000)</f>
        <v>1229.9999999999998</v>
      </c>
      <c r="M24" s="85">
        <v>9</v>
      </c>
      <c r="N24" s="86">
        <f>ROUNDDOWN(B24*N11/1000,2)</f>
        <v>27450</v>
      </c>
      <c r="O24" s="87">
        <f>B24*(O11/1000)</f>
        <v>13725</v>
      </c>
      <c r="P24" s="88">
        <f>B24*(P11/1000)</f>
        <v>13725</v>
      </c>
      <c r="Q24" s="357"/>
      <c r="AM24" s="335">
        <v>340</v>
      </c>
      <c r="AN24" s="334" t="str">
        <f t="shared" si="0"/>
        <v>340,000</v>
      </c>
      <c r="AP24" s="338">
        <v>470</v>
      </c>
      <c r="AQ24" s="60">
        <v>0</v>
      </c>
    </row>
    <row r="25" spans="1:43" s="60" customFormat="1" ht="30" customHeight="1">
      <c r="A25" s="47">
        <v>13</v>
      </c>
      <c r="B25" s="356" t="s">
        <v>72</v>
      </c>
      <c r="C25" s="48">
        <v>155000</v>
      </c>
      <c r="D25" s="49" t="s">
        <v>58</v>
      </c>
      <c r="E25" s="50">
        <v>165000</v>
      </c>
      <c r="F25" s="51" t="s">
        <v>61</v>
      </c>
      <c r="G25" s="52">
        <f>B25*(G11/1000)</f>
        <v>15520</v>
      </c>
      <c r="H25" s="53">
        <f>B25*(H11/1000)</f>
        <v>7760</v>
      </c>
      <c r="I25" s="54">
        <f>B25*(I11/1000)</f>
        <v>7760</v>
      </c>
      <c r="J25" s="55">
        <f>ROUNDDOWN(B25*J11/1000,2)</f>
        <v>2624</v>
      </c>
      <c r="K25" s="56">
        <f>B25*(K11/1000)</f>
        <v>1311.9999999999998</v>
      </c>
      <c r="L25" s="80">
        <f>B25*(L11/1000)</f>
        <v>1311.9999999999998</v>
      </c>
      <c r="M25" s="81">
        <v>10</v>
      </c>
      <c r="N25" s="82">
        <f>ROUNDDOWN(B25*N11/1000,2)</f>
        <v>29280</v>
      </c>
      <c r="O25" s="83">
        <f>B25*(O11/1000)</f>
        <v>14640</v>
      </c>
      <c r="P25" s="84">
        <f>B25*(P11/1000)</f>
        <v>14640</v>
      </c>
      <c r="Q25" s="357"/>
      <c r="AM25" s="333">
        <v>360</v>
      </c>
      <c r="AN25" s="334" t="str">
        <f t="shared" si="0"/>
        <v>360,000</v>
      </c>
      <c r="AP25" s="335">
        <v>500</v>
      </c>
      <c r="AQ25" s="60">
        <v>0</v>
      </c>
    </row>
    <row r="26" spans="1:43" s="60" customFormat="1" ht="30" customHeight="1">
      <c r="A26" s="61">
        <v>14</v>
      </c>
      <c r="B26" s="358" t="s">
        <v>73</v>
      </c>
      <c r="C26" s="62">
        <v>165000</v>
      </c>
      <c r="D26" s="63" t="s">
        <v>58</v>
      </c>
      <c r="E26" s="64">
        <v>175000</v>
      </c>
      <c r="F26" s="65" t="s">
        <v>61</v>
      </c>
      <c r="G26" s="66">
        <f>B26*(G11/1000)</f>
        <v>16490</v>
      </c>
      <c r="H26" s="67">
        <f>B26*(H11/1000)</f>
        <v>8245</v>
      </c>
      <c r="I26" s="68">
        <f>B26*(I11/1000)</f>
        <v>8245</v>
      </c>
      <c r="J26" s="69">
        <f>ROUNDDOWN(B26*J11/1000,2)</f>
        <v>2788</v>
      </c>
      <c r="K26" s="70">
        <f>B26*(K11/1000)</f>
        <v>1393.9999999999998</v>
      </c>
      <c r="L26" s="75">
        <f>B26*(L11/1000)</f>
        <v>1393.9999999999998</v>
      </c>
      <c r="M26" s="85">
        <v>11</v>
      </c>
      <c r="N26" s="86">
        <f>ROUNDDOWN(B26*N11/1000,2)</f>
        <v>31110</v>
      </c>
      <c r="O26" s="87">
        <f>B26*(O11/1000)</f>
        <v>15555</v>
      </c>
      <c r="P26" s="88">
        <f>B26*(P11/1000)</f>
        <v>15555</v>
      </c>
      <c r="Q26" s="357"/>
      <c r="AM26" s="335">
        <v>380</v>
      </c>
      <c r="AN26" s="334" t="str">
        <f t="shared" si="0"/>
        <v>380,000</v>
      </c>
      <c r="AP26" s="338">
        <v>530</v>
      </c>
      <c r="AQ26" s="60">
        <v>0</v>
      </c>
    </row>
    <row r="27" spans="1:43" s="60" customFormat="1" ht="30" customHeight="1">
      <c r="A27" s="47">
        <v>15</v>
      </c>
      <c r="B27" s="356" t="s">
        <v>74</v>
      </c>
      <c r="C27" s="48">
        <v>175000</v>
      </c>
      <c r="D27" s="49" t="s">
        <v>58</v>
      </c>
      <c r="E27" s="50">
        <v>185000</v>
      </c>
      <c r="F27" s="51" t="s">
        <v>61</v>
      </c>
      <c r="G27" s="52">
        <f>B27*(G11/1000)</f>
        <v>17460</v>
      </c>
      <c r="H27" s="53">
        <f>B27*(H11/1000)</f>
        <v>8730</v>
      </c>
      <c r="I27" s="54">
        <f>B27*(I11/1000)</f>
        <v>8730</v>
      </c>
      <c r="J27" s="55">
        <f>ROUNDDOWN(B27*J11/1000,2)</f>
        <v>2952</v>
      </c>
      <c r="K27" s="56">
        <f>B27*(K11/1000)</f>
        <v>1475.9999999999998</v>
      </c>
      <c r="L27" s="80">
        <f>B27*(L11/1000)</f>
        <v>1475.9999999999998</v>
      </c>
      <c r="M27" s="81">
        <v>12</v>
      </c>
      <c r="N27" s="82">
        <f>ROUNDDOWN(B27*N11/1000,2)</f>
        <v>32940</v>
      </c>
      <c r="O27" s="83">
        <f>B27*(O11/1000)</f>
        <v>16470</v>
      </c>
      <c r="P27" s="84">
        <f>B27*(P11/1000)</f>
        <v>16470</v>
      </c>
      <c r="Q27" s="357"/>
      <c r="AM27" s="338">
        <v>410</v>
      </c>
      <c r="AN27" s="334" t="str">
        <f t="shared" si="0"/>
        <v>410,000</v>
      </c>
      <c r="AP27" s="335">
        <v>560</v>
      </c>
      <c r="AQ27" s="60">
        <v>0</v>
      </c>
    </row>
    <row r="28" spans="1:43" s="60" customFormat="1" ht="30" customHeight="1">
      <c r="A28" s="61">
        <v>16</v>
      </c>
      <c r="B28" s="358" t="s">
        <v>75</v>
      </c>
      <c r="C28" s="62">
        <v>185000</v>
      </c>
      <c r="D28" s="63" t="s">
        <v>58</v>
      </c>
      <c r="E28" s="64">
        <v>195000</v>
      </c>
      <c r="F28" s="65" t="s">
        <v>61</v>
      </c>
      <c r="G28" s="66">
        <f>B28*(G11/1000)</f>
        <v>18430</v>
      </c>
      <c r="H28" s="67">
        <f>B28*(H11/1000)</f>
        <v>9215</v>
      </c>
      <c r="I28" s="68">
        <f>B28*(I11/1000)</f>
        <v>9215</v>
      </c>
      <c r="J28" s="69">
        <f>ROUNDDOWN(B28*J11/1000,2)</f>
        <v>3116</v>
      </c>
      <c r="K28" s="70">
        <f>B28*(K11/1000)</f>
        <v>1557.9999999999998</v>
      </c>
      <c r="L28" s="75">
        <f>B28*(L11/1000)</f>
        <v>1557.9999999999998</v>
      </c>
      <c r="M28" s="85">
        <v>13</v>
      </c>
      <c r="N28" s="86">
        <f>ROUNDDOWN(B28*N11/1000,2)</f>
        <v>34770</v>
      </c>
      <c r="O28" s="87">
        <f>B28*(O11/1000)</f>
        <v>17385</v>
      </c>
      <c r="P28" s="88">
        <f>B28*(P11/1000)</f>
        <v>17385</v>
      </c>
      <c r="Q28" s="357"/>
      <c r="AM28" s="335">
        <v>440</v>
      </c>
      <c r="AN28" s="334" t="str">
        <f t="shared" si="0"/>
        <v>440,000</v>
      </c>
      <c r="AP28" s="338">
        <v>590</v>
      </c>
      <c r="AQ28" s="60">
        <v>0</v>
      </c>
    </row>
    <row r="29" spans="1:43" s="60" customFormat="1" ht="30" customHeight="1">
      <c r="A29" s="47">
        <v>17</v>
      </c>
      <c r="B29" s="356" t="s">
        <v>76</v>
      </c>
      <c r="C29" s="48">
        <v>195000</v>
      </c>
      <c r="D29" s="49" t="s">
        <v>58</v>
      </c>
      <c r="E29" s="50">
        <v>210000</v>
      </c>
      <c r="F29" s="51" t="s">
        <v>61</v>
      </c>
      <c r="G29" s="52">
        <f>B29*(G11/1000)</f>
        <v>19400</v>
      </c>
      <c r="H29" s="53">
        <f>B29*(H11/1000)</f>
        <v>9700</v>
      </c>
      <c r="I29" s="54">
        <f>B29*(I11/1000)</f>
        <v>9700</v>
      </c>
      <c r="J29" s="55">
        <f>ROUNDDOWN(B29*J11/1000,2)</f>
        <v>3280</v>
      </c>
      <c r="K29" s="56">
        <f>B29*(K11/1000)</f>
        <v>1639.9999999999998</v>
      </c>
      <c r="L29" s="80">
        <f>B29*(L11/1000)</f>
        <v>1639.9999999999998</v>
      </c>
      <c r="M29" s="81">
        <v>14</v>
      </c>
      <c r="N29" s="82">
        <f>ROUNDDOWN(B29*N11/1000,2)</f>
        <v>36600</v>
      </c>
      <c r="O29" s="83">
        <f>B29*(O11/1000)</f>
        <v>18300</v>
      </c>
      <c r="P29" s="84">
        <f>B29*(P11/1000)</f>
        <v>18300</v>
      </c>
      <c r="Q29" s="357"/>
      <c r="AM29" s="338">
        <v>470</v>
      </c>
      <c r="AN29" s="334" t="str">
        <f t="shared" si="0"/>
        <v>470,000</v>
      </c>
      <c r="AP29" s="335">
        <v>620</v>
      </c>
      <c r="AQ29" s="60">
        <v>0</v>
      </c>
    </row>
    <row r="30" spans="1:43" s="60" customFormat="1" ht="30" customHeight="1">
      <c r="A30" s="61">
        <v>18</v>
      </c>
      <c r="B30" s="358" t="s">
        <v>77</v>
      </c>
      <c r="C30" s="62">
        <v>210000</v>
      </c>
      <c r="D30" s="63" t="s">
        <v>58</v>
      </c>
      <c r="E30" s="64">
        <v>230000</v>
      </c>
      <c r="F30" s="65" t="s">
        <v>61</v>
      </c>
      <c r="G30" s="66">
        <f>B30*(G11/1000)</f>
        <v>21340</v>
      </c>
      <c r="H30" s="67">
        <f>B30*(H11/1000)</f>
        <v>10670</v>
      </c>
      <c r="I30" s="68">
        <f>B30*(I11/1000)</f>
        <v>10670</v>
      </c>
      <c r="J30" s="69">
        <f>ROUNDDOWN(B30*J11/1000,2)</f>
        <v>3608</v>
      </c>
      <c r="K30" s="70">
        <f>B30*(K11/1000)</f>
        <v>1803.9999999999998</v>
      </c>
      <c r="L30" s="75">
        <f>B30*(L11/1000)</f>
        <v>1803.9999999999998</v>
      </c>
      <c r="M30" s="85">
        <v>15</v>
      </c>
      <c r="N30" s="86">
        <f>ROUNDDOWN(B30*N11/1000,2)</f>
        <v>40260</v>
      </c>
      <c r="O30" s="87">
        <f>B30*(O11/1000)</f>
        <v>20130</v>
      </c>
      <c r="P30" s="88">
        <f>B30*(P11/1000)</f>
        <v>20130</v>
      </c>
      <c r="Q30" s="357"/>
      <c r="AM30" s="335">
        <v>500</v>
      </c>
      <c r="AN30" s="334" t="str">
        <f t="shared" si="0"/>
        <v>500,000</v>
      </c>
      <c r="AP30" s="338">
        <v>650</v>
      </c>
      <c r="AQ30" s="60">
        <v>0</v>
      </c>
    </row>
    <row r="31" spans="1:43" s="60" customFormat="1" ht="30" customHeight="1">
      <c r="A31" s="47">
        <v>19</v>
      </c>
      <c r="B31" s="356" t="s">
        <v>78</v>
      </c>
      <c r="C31" s="48">
        <v>230000</v>
      </c>
      <c r="D31" s="49" t="s">
        <v>58</v>
      </c>
      <c r="E31" s="50">
        <v>250000</v>
      </c>
      <c r="F31" s="51" t="s">
        <v>61</v>
      </c>
      <c r="G31" s="52">
        <f>B31*(G11/1000)</f>
        <v>23280</v>
      </c>
      <c r="H31" s="53">
        <f>B31*(H11/1000)</f>
        <v>11640</v>
      </c>
      <c r="I31" s="54">
        <f>B31*(I11/1000)</f>
        <v>11640</v>
      </c>
      <c r="J31" s="55">
        <f>ROUNDDOWN(B31*J11/1000,2)</f>
        <v>3936</v>
      </c>
      <c r="K31" s="56">
        <f>B31*(K11/1000)</f>
        <v>1967.9999999999998</v>
      </c>
      <c r="L31" s="80">
        <f>B31*(L11/1000)</f>
        <v>1967.9999999999998</v>
      </c>
      <c r="M31" s="81">
        <v>16</v>
      </c>
      <c r="N31" s="82">
        <f>ROUNDDOWN(B31*N11/1000,2)</f>
        <v>43920</v>
      </c>
      <c r="O31" s="83">
        <f>B31*(O11/1000)</f>
        <v>21960</v>
      </c>
      <c r="P31" s="84">
        <f>B31*(P11/1000)</f>
        <v>21960</v>
      </c>
      <c r="Q31" s="357"/>
      <c r="AM31" s="338">
        <v>530</v>
      </c>
      <c r="AN31" s="334" t="str">
        <f t="shared" si="0"/>
        <v>530,000</v>
      </c>
      <c r="AP31" s="335">
        <v>680</v>
      </c>
      <c r="AQ31" s="60">
        <v>0</v>
      </c>
    </row>
    <row r="32" spans="1:43" s="60" customFormat="1" ht="30" customHeight="1">
      <c r="A32" s="61">
        <v>20</v>
      </c>
      <c r="B32" s="358" t="s">
        <v>79</v>
      </c>
      <c r="C32" s="62">
        <v>250000</v>
      </c>
      <c r="D32" s="63" t="s">
        <v>58</v>
      </c>
      <c r="E32" s="64">
        <v>270000</v>
      </c>
      <c r="F32" s="65" t="s">
        <v>59</v>
      </c>
      <c r="G32" s="66">
        <f>B32*(G11/1000)</f>
        <v>25220</v>
      </c>
      <c r="H32" s="67">
        <f>B32*(H11/1000)</f>
        <v>12610</v>
      </c>
      <c r="I32" s="68">
        <f>B32*(I11/1000)</f>
        <v>12610</v>
      </c>
      <c r="J32" s="69">
        <f>ROUNDDOWN(B32*J11/1000,2)</f>
        <v>4264</v>
      </c>
      <c r="K32" s="70">
        <f>B32*(K11/1000)</f>
        <v>2131.9999999999995</v>
      </c>
      <c r="L32" s="75">
        <f>B32*(L11/1000)</f>
        <v>2131.9999999999995</v>
      </c>
      <c r="M32" s="85">
        <v>17</v>
      </c>
      <c r="N32" s="86">
        <f>ROUNDDOWN(B32*N11/1000,2)</f>
        <v>47580</v>
      </c>
      <c r="O32" s="87">
        <f>B32*(O11/1000)</f>
        <v>23790</v>
      </c>
      <c r="P32" s="88">
        <f>B32*(P11/1000)</f>
        <v>23790</v>
      </c>
      <c r="Q32" s="357"/>
      <c r="AM32" s="335">
        <v>560</v>
      </c>
      <c r="AN32" s="334" t="str">
        <f t="shared" si="0"/>
        <v>560,000</v>
      </c>
      <c r="AP32" s="338">
        <v>710</v>
      </c>
      <c r="AQ32" s="60">
        <v>0</v>
      </c>
    </row>
    <row r="33" spans="1:43" s="60" customFormat="1" ht="30" customHeight="1">
      <c r="A33" s="47">
        <v>21</v>
      </c>
      <c r="B33" s="356" t="s">
        <v>80</v>
      </c>
      <c r="C33" s="48">
        <v>270000</v>
      </c>
      <c r="D33" s="49" t="s">
        <v>58</v>
      </c>
      <c r="E33" s="50">
        <v>290000</v>
      </c>
      <c r="F33" s="51" t="s">
        <v>61</v>
      </c>
      <c r="G33" s="52">
        <f>B33*(G11/1000)</f>
        <v>27160</v>
      </c>
      <c r="H33" s="53">
        <f>B33*(H11/1000)</f>
        <v>13580</v>
      </c>
      <c r="I33" s="54">
        <f>B33*(I11/1000)</f>
        <v>13580</v>
      </c>
      <c r="J33" s="55">
        <f>ROUNDDOWN(B33*J11/1000,2)</f>
        <v>4592</v>
      </c>
      <c r="K33" s="56">
        <f>B33*(K11/1000)</f>
        <v>2295.9999999999995</v>
      </c>
      <c r="L33" s="80">
        <f>B33*(L11/1000)</f>
        <v>2295.9999999999995</v>
      </c>
      <c r="M33" s="81">
        <v>18</v>
      </c>
      <c r="N33" s="82">
        <f>ROUNDDOWN(B33*N11/1000,2)</f>
        <v>51240</v>
      </c>
      <c r="O33" s="83">
        <f>B33*(O11/1000)</f>
        <v>25620</v>
      </c>
      <c r="P33" s="84">
        <f>B33*(P11/1000)</f>
        <v>25620</v>
      </c>
      <c r="Q33" s="357"/>
      <c r="AM33" s="338">
        <v>590</v>
      </c>
      <c r="AN33" s="334" t="str">
        <f t="shared" si="0"/>
        <v>590,000</v>
      </c>
      <c r="AP33" s="335">
        <v>750</v>
      </c>
      <c r="AQ33" s="60">
        <v>0</v>
      </c>
    </row>
    <row r="34" spans="1:43" s="60" customFormat="1" ht="30" customHeight="1">
      <c r="A34" s="61">
        <v>22</v>
      </c>
      <c r="B34" s="358" t="s">
        <v>81</v>
      </c>
      <c r="C34" s="62">
        <v>290000</v>
      </c>
      <c r="D34" s="63" t="s">
        <v>58</v>
      </c>
      <c r="E34" s="64">
        <v>310000</v>
      </c>
      <c r="F34" s="65" t="s">
        <v>61</v>
      </c>
      <c r="G34" s="66">
        <f>B34*(G11/1000)</f>
        <v>29100</v>
      </c>
      <c r="H34" s="67">
        <f>B34*(H11/1000)</f>
        <v>14550</v>
      </c>
      <c r="I34" s="68">
        <f>B34*(I11/1000)</f>
        <v>14550</v>
      </c>
      <c r="J34" s="69">
        <f>ROUNDDOWN(B34*J11/1000,2)</f>
        <v>4920</v>
      </c>
      <c r="K34" s="70">
        <f>B34*(K11/1000)</f>
        <v>2459.9999999999995</v>
      </c>
      <c r="L34" s="75">
        <f>B34*(L11/1000)</f>
        <v>2459.9999999999995</v>
      </c>
      <c r="M34" s="85">
        <v>19</v>
      </c>
      <c r="N34" s="86">
        <f>ROUNDDOWN(B34*N11/1000,2)</f>
        <v>54900</v>
      </c>
      <c r="O34" s="87">
        <f>B34*(O11/1000)</f>
        <v>27450</v>
      </c>
      <c r="P34" s="88">
        <f>B34*(P11/1000)</f>
        <v>27450</v>
      </c>
      <c r="Q34" s="357"/>
      <c r="AM34" s="335">
        <v>620</v>
      </c>
      <c r="AN34" s="334" t="str">
        <f t="shared" si="0"/>
        <v>620,000</v>
      </c>
      <c r="AP34" s="338">
        <v>790</v>
      </c>
      <c r="AQ34" s="60">
        <v>0</v>
      </c>
    </row>
    <row r="35" spans="1:43" s="60" customFormat="1" ht="30" customHeight="1">
      <c r="A35" s="47">
        <v>23</v>
      </c>
      <c r="B35" s="356" t="s">
        <v>82</v>
      </c>
      <c r="C35" s="48">
        <v>310000</v>
      </c>
      <c r="D35" s="49" t="s">
        <v>58</v>
      </c>
      <c r="E35" s="50">
        <v>330000</v>
      </c>
      <c r="F35" s="51" t="s">
        <v>61</v>
      </c>
      <c r="G35" s="52">
        <f>B35*(G11/1000)</f>
        <v>31040</v>
      </c>
      <c r="H35" s="53">
        <f>B35*(H11/1000)</f>
        <v>15520</v>
      </c>
      <c r="I35" s="54">
        <f>B35*(I11/1000)</f>
        <v>15520</v>
      </c>
      <c r="J35" s="55">
        <f>ROUNDDOWN(B35*J11/1000,2)</f>
        <v>5248</v>
      </c>
      <c r="K35" s="56">
        <f>B35*(K11/1000)</f>
        <v>2623.9999999999995</v>
      </c>
      <c r="L35" s="80">
        <f>B35*(L11/1000)</f>
        <v>2623.9999999999995</v>
      </c>
      <c r="M35" s="81">
        <v>20</v>
      </c>
      <c r="N35" s="82">
        <f>ROUNDDOWN(B35*N11/1000,2)</f>
        <v>58560</v>
      </c>
      <c r="O35" s="83">
        <f>B35*(O11/1000)</f>
        <v>29280</v>
      </c>
      <c r="P35" s="84">
        <f>B35*(P11/1000)</f>
        <v>29280</v>
      </c>
      <c r="Q35" s="357"/>
      <c r="AM35" s="338">
        <v>650</v>
      </c>
      <c r="AN35" s="334" t="str">
        <f t="shared" si="0"/>
        <v>650,000</v>
      </c>
      <c r="AP35" s="335">
        <v>830</v>
      </c>
      <c r="AQ35" s="60">
        <v>0</v>
      </c>
    </row>
    <row r="36" spans="1:43" s="60" customFormat="1" ht="30" customHeight="1">
      <c r="A36" s="61">
        <v>24</v>
      </c>
      <c r="B36" s="358" t="s">
        <v>83</v>
      </c>
      <c r="C36" s="62">
        <v>330000</v>
      </c>
      <c r="D36" s="63" t="s">
        <v>58</v>
      </c>
      <c r="E36" s="64">
        <v>350000</v>
      </c>
      <c r="F36" s="65" t="s">
        <v>61</v>
      </c>
      <c r="G36" s="66">
        <f>B36*(G11/1000)</f>
        <v>32980</v>
      </c>
      <c r="H36" s="67">
        <f>B36*(H11/1000)</f>
        <v>16490</v>
      </c>
      <c r="I36" s="68">
        <f>B36*(I11/1000)</f>
        <v>16490</v>
      </c>
      <c r="J36" s="69">
        <f>ROUNDDOWN(B36*J11/1000,2)</f>
        <v>5576</v>
      </c>
      <c r="K36" s="70">
        <f>B36*(K11/1000)</f>
        <v>2787.9999999999995</v>
      </c>
      <c r="L36" s="75">
        <f>B36*(L11/1000)</f>
        <v>2787.9999999999995</v>
      </c>
      <c r="M36" s="85">
        <v>21</v>
      </c>
      <c r="N36" s="86">
        <f>ROUNDDOWN(B36*N11/1000,2)</f>
        <v>62220</v>
      </c>
      <c r="O36" s="87">
        <f>B36*(O11/1000)</f>
        <v>31110</v>
      </c>
      <c r="P36" s="88">
        <f>B36*(P11/1000)</f>
        <v>31110</v>
      </c>
      <c r="Q36" s="357"/>
      <c r="AM36" s="335">
        <v>680</v>
      </c>
      <c r="AN36" s="334" t="str">
        <f t="shared" si="0"/>
        <v>680,000</v>
      </c>
      <c r="AP36" s="338">
        <v>880</v>
      </c>
      <c r="AQ36" s="60">
        <v>0</v>
      </c>
    </row>
    <row r="37" spans="1:43" s="60" customFormat="1" ht="30" customHeight="1">
      <c r="A37" s="47">
        <v>25</v>
      </c>
      <c r="B37" s="356" t="s">
        <v>84</v>
      </c>
      <c r="C37" s="48">
        <v>350000</v>
      </c>
      <c r="D37" s="49" t="s">
        <v>58</v>
      </c>
      <c r="E37" s="50">
        <v>370000</v>
      </c>
      <c r="F37" s="51" t="s">
        <v>61</v>
      </c>
      <c r="G37" s="52">
        <f>B37*(G11/1000)</f>
        <v>34920</v>
      </c>
      <c r="H37" s="53">
        <f>B37*(H11/1000)</f>
        <v>17460</v>
      </c>
      <c r="I37" s="54">
        <f>B37*(I11/1000)</f>
        <v>17460</v>
      </c>
      <c r="J37" s="55">
        <f>ROUNDDOWN(B37*J11/1000,2)</f>
        <v>5904</v>
      </c>
      <c r="K37" s="56">
        <f>B37*(K11/1000)</f>
        <v>2951.9999999999995</v>
      </c>
      <c r="L37" s="80">
        <f>B37*(L11/1000)</f>
        <v>2951.9999999999995</v>
      </c>
      <c r="M37" s="81">
        <v>22</v>
      </c>
      <c r="N37" s="82">
        <f>ROUNDDOWN(B37*N11/1000,2)</f>
        <v>65880</v>
      </c>
      <c r="O37" s="83">
        <f>B37*(O11/1000)</f>
        <v>32940</v>
      </c>
      <c r="P37" s="84">
        <f>B37*(P11/1000)</f>
        <v>32940</v>
      </c>
      <c r="Q37" s="357"/>
      <c r="AM37" s="338">
        <v>710</v>
      </c>
      <c r="AN37" s="334" t="str">
        <f t="shared" si="0"/>
        <v>710,000</v>
      </c>
      <c r="AP37" s="335">
        <v>930</v>
      </c>
      <c r="AQ37" s="60">
        <v>0</v>
      </c>
    </row>
    <row r="38" spans="1:43" s="60" customFormat="1" ht="30" customHeight="1">
      <c r="A38" s="61">
        <v>26</v>
      </c>
      <c r="B38" s="358" t="s">
        <v>85</v>
      </c>
      <c r="C38" s="62">
        <v>370000</v>
      </c>
      <c r="D38" s="63" t="s">
        <v>58</v>
      </c>
      <c r="E38" s="64">
        <v>395000</v>
      </c>
      <c r="F38" s="65" t="s">
        <v>61</v>
      </c>
      <c r="G38" s="66">
        <f>B38*(G11/1000)</f>
        <v>36860</v>
      </c>
      <c r="H38" s="67">
        <f>B38*(H11/1000)</f>
        <v>18430</v>
      </c>
      <c r="I38" s="68">
        <f>B38*(I11/1000)</f>
        <v>18430</v>
      </c>
      <c r="J38" s="69">
        <f>ROUNDDOWN(B38*J11/1000,2)</f>
        <v>6232</v>
      </c>
      <c r="K38" s="70">
        <f>B38*(K11/1000)</f>
        <v>3115.9999999999995</v>
      </c>
      <c r="L38" s="75">
        <f>B38*(L11/1000)</f>
        <v>3115.9999999999995</v>
      </c>
      <c r="M38" s="85">
        <v>23</v>
      </c>
      <c r="N38" s="86">
        <f>ROUNDDOWN(B38*N11/1000,2)</f>
        <v>69540</v>
      </c>
      <c r="O38" s="87">
        <f>B38*(O11/1000)</f>
        <v>34770</v>
      </c>
      <c r="P38" s="88">
        <f>B38*(P11/1000)</f>
        <v>34770</v>
      </c>
      <c r="Q38" s="357"/>
      <c r="AM38" s="335">
        <v>750</v>
      </c>
      <c r="AN38" s="334" t="str">
        <f t="shared" si="0"/>
        <v>750,000</v>
      </c>
      <c r="AP38" s="338">
        <v>980</v>
      </c>
      <c r="AQ38" s="60">
        <v>0</v>
      </c>
    </row>
    <row r="39" spans="1:43" s="104" customFormat="1" ht="30" customHeight="1">
      <c r="A39" s="89">
        <v>27</v>
      </c>
      <c r="B39" s="356" t="s">
        <v>86</v>
      </c>
      <c r="C39" s="90">
        <v>395000</v>
      </c>
      <c r="D39" s="91" t="s">
        <v>58</v>
      </c>
      <c r="E39" s="92">
        <v>425000</v>
      </c>
      <c r="F39" s="93" t="s">
        <v>61</v>
      </c>
      <c r="G39" s="94">
        <f>B39*(G11/1000)</f>
        <v>39770</v>
      </c>
      <c r="H39" s="95">
        <f>B39*(H11/1000)</f>
        <v>19885</v>
      </c>
      <c r="I39" s="96">
        <f>B39*(I11/1000)</f>
        <v>19885</v>
      </c>
      <c r="J39" s="97">
        <f>ROUNDDOWN(B39*J11/1000,2)</f>
        <v>6724</v>
      </c>
      <c r="K39" s="98">
        <f>B39*(K11/1000)</f>
        <v>3361.9999999999995</v>
      </c>
      <c r="L39" s="99">
        <f>B39*(L11/1000)</f>
        <v>3361.9999999999995</v>
      </c>
      <c r="M39" s="100">
        <v>24</v>
      </c>
      <c r="N39" s="101">
        <f>ROUNDDOWN(B39*N11/1000,2)</f>
        <v>75030</v>
      </c>
      <c r="O39" s="102">
        <f>B39*(O11/1000)</f>
        <v>37515</v>
      </c>
      <c r="P39" s="103">
        <f>B39*(P11/1000)</f>
        <v>37515</v>
      </c>
      <c r="Q39" s="360"/>
      <c r="AM39" s="338">
        <v>790</v>
      </c>
      <c r="AN39" s="334" t="str">
        <f t="shared" si="0"/>
        <v>790,000</v>
      </c>
      <c r="AP39" s="335"/>
    </row>
    <row r="40" spans="1:43" s="60" customFormat="1" ht="30" customHeight="1">
      <c r="A40" s="61">
        <v>28</v>
      </c>
      <c r="B40" s="358" t="s">
        <v>87</v>
      </c>
      <c r="C40" s="62">
        <v>425000</v>
      </c>
      <c r="D40" s="63" t="s">
        <v>58</v>
      </c>
      <c r="E40" s="64">
        <v>455000</v>
      </c>
      <c r="F40" s="65" t="s">
        <v>61</v>
      </c>
      <c r="G40" s="66">
        <f>B40*(G11/1000)</f>
        <v>42680</v>
      </c>
      <c r="H40" s="67">
        <f>B40*(H11/1000)</f>
        <v>21340</v>
      </c>
      <c r="I40" s="68">
        <f>B40*(I11/1000)</f>
        <v>21340</v>
      </c>
      <c r="J40" s="69">
        <f>ROUNDDOWN(B40*J11/1000,2)</f>
        <v>7216</v>
      </c>
      <c r="K40" s="70">
        <f>B40*(K11/1000)</f>
        <v>3607.9999999999995</v>
      </c>
      <c r="L40" s="75">
        <f>B40*(L11/1000)</f>
        <v>3607.9999999999995</v>
      </c>
      <c r="M40" s="85">
        <v>25</v>
      </c>
      <c r="N40" s="86">
        <f>ROUNDDOWN(B40*N11/1000,2)</f>
        <v>80520</v>
      </c>
      <c r="O40" s="87">
        <f>B40*(O11/1000)</f>
        <v>40260</v>
      </c>
      <c r="P40" s="88">
        <f>B40*(P11/1000)</f>
        <v>40260</v>
      </c>
      <c r="Q40" s="357"/>
      <c r="AM40" s="335">
        <v>830</v>
      </c>
      <c r="AN40" s="334" t="str">
        <f t="shared" si="0"/>
        <v>830,000</v>
      </c>
      <c r="AP40" s="338"/>
    </row>
    <row r="41" spans="1:43" s="104" customFormat="1" ht="30" customHeight="1">
      <c r="A41" s="89">
        <v>29</v>
      </c>
      <c r="B41" s="356" t="s">
        <v>88</v>
      </c>
      <c r="C41" s="90">
        <v>455000</v>
      </c>
      <c r="D41" s="91" t="s">
        <v>58</v>
      </c>
      <c r="E41" s="92">
        <v>485000</v>
      </c>
      <c r="F41" s="93" t="s">
        <v>61</v>
      </c>
      <c r="G41" s="94">
        <f>B41*(G11/1000)</f>
        <v>45590</v>
      </c>
      <c r="H41" s="95">
        <f>B41*(H11/1000)</f>
        <v>22795</v>
      </c>
      <c r="I41" s="96">
        <f>B41*(I11/1000)</f>
        <v>22795</v>
      </c>
      <c r="J41" s="97">
        <f>ROUNDDOWN(B41*J11/1000,2)</f>
        <v>7708</v>
      </c>
      <c r="K41" s="98">
        <f>B41*(K11/1000)</f>
        <v>3853.9999999999995</v>
      </c>
      <c r="L41" s="99">
        <f>B41*(L11/1000)</f>
        <v>3853.9999999999995</v>
      </c>
      <c r="M41" s="100">
        <v>26</v>
      </c>
      <c r="N41" s="101">
        <f>ROUNDDOWN(B41*N11/1000,2)</f>
        <v>86010</v>
      </c>
      <c r="O41" s="102">
        <f>B41*(O11/1000)</f>
        <v>43005</v>
      </c>
      <c r="P41" s="103">
        <f>B41*(P11/1000)</f>
        <v>43005</v>
      </c>
      <c r="Q41" s="360"/>
      <c r="AM41" s="338">
        <v>880</v>
      </c>
      <c r="AN41" s="334" t="str">
        <f t="shared" si="0"/>
        <v>880,000</v>
      </c>
      <c r="AP41" s="335"/>
    </row>
    <row r="42" spans="1:43" s="60" customFormat="1" ht="30" customHeight="1">
      <c r="A42" s="61">
        <v>30</v>
      </c>
      <c r="B42" s="358" t="s">
        <v>89</v>
      </c>
      <c r="C42" s="62">
        <v>485000</v>
      </c>
      <c r="D42" s="63" t="s">
        <v>58</v>
      </c>
      <c r="E42" s="64">
        <v>515000</v>
      </c>
      <c r="F42" s="65" t="s">
        <v>59</v>
      </c>
      <c r="G42" s="66">
        <f>B42*(G11/1000)</f>
        <v>48500</v>
      </c>
      <c r="H42" s="67">
        <f>B42*(H11/1000)</f>
        <v>24250</v>
      </c>
      <c r="I42" s="68">
        <f>B42*(I11/1000)</f>
        <v>24250</v>
      </c>
      <c r="J42" s="69">
        <f>ROUNDDOWN(B42*J11/1000,2)</f>
        <v>8200</v>
      </c>
      <c r="K42" s="70">
        <f>B42*(K11/1000)</f>
        <v>4099.9999999999991</v>
      </c>
      <c r="L42" s="75">
        <f>B42*(L11/1000)</f>
        <v>4099.9999999999991</v>
      </c>
      <c r="M42" s="85">
        <v>27</v>
      </c>
      <c r="N42" s="86">
        <f>ROUNDDOWN(B42*N11/1000,2)</f>
        <v>91500</v>
      </c>
      <c r="O42" s="87">
        <f>B42*(O11/1000)</f>
        <v>45750</v>
      </c>
      <c r="P42" s="88">
        <f>B42*(P11/1000)</f>
        <v>45750</v>
      </c>
      <c r="Q42" s="357"/>
      <c r="AM42" s="335">
        <v>930</v>
      </c>
      <c r="AN42" s="334" t="str">
        <f t="shared" si="0"/>
        <v>930,000</v>
      </c>
      <c r="AP42" s="338"/>
    </row>
    <row r="43" spans="1:43" s="104" customFormat="1" ht="30" customHeight="1">
      <c r="A43" s="89">
        <v>31</v>
      </c>
      <c r="B43" s="356" t="s">
        <v>90</v>
      </c>
      <c r="C43" s="90">
        <v>515000</v>
      </c>
      <c r="D43" s="91" t="s">
        <v>58</v>
      </c>
      <c r="E43" s="92">
        <v>545000</v>
      </c>
      <c r="F43" s="93" t="s">
        <v>61</v>
      </c>
      <c r="G43" s="94">
        <f>B43*(G11/1000)</f>
        <v>51410</v>
      </c>
      <c r="H43" s="95">
        <f>B43*(H11/1000)</f>
        <v>25705</v>
      </c>
      <c r="I43" s="96">
        <f>B43*(I11/1000)</f>
        <v>25705</v>
      </c>
      <c r="J43" s="97">
        <f>ROUNDDOWN(B43*J11/1000,2)</f>
        <v>8692</v>
      </c>
      <c r="K43" s="98">
        <f>B43*(K11/1000)</f>
        <v>4345.9999999999991</v>
      </c>
      <c r="L43" s="99">
        <f>B43*(L11/1000)</f>
        <v>4345.9999999999991</v>
      </c>
      <c r="M43" s="100">
        <v>28</v>
      </c>
      <c r="N43" s="101">
        <f>ROUNDDOWN(B43*N11/1000,2)</f>
        <v>96990</v>
      </c>
      <c r="O43" s="102">
        <f>B43*(O11/1000)</f>
        <v>48495</v>
      </c>
      <c r="P43" s="103">
        <f>B43*(P11/1000)</f>
        <v>48495</v>
      </c>
      <c r="AM43" s="338">
        <v>980</v>
      </c>
      <c r="AN43" s="334" t="str">
        <f t="shared" si="0"/>
        <v>980,000</v>
      </c>
      <c r="AP43" s="335"/>
    </row>
    <row r="44" spans="1:43" s="60" customFormat="1" ht="30" customHeight="1">
      <c r="A44" s="61">
        <v>32</v>
      </c>
      <c r="B44" s="358" t="s">
        <v>91</v>
      </c>
      <c r="C44" s="62">
        <v>545000</v>
      </c>
      <c r="D44" s="63" t="s">
        <v>58</v>
      </c>
      <c r="E44" s="64">
        <v>575000</v>
      </c>
      <c r="F44" s="65" t="s">
        <v>61</v>
      </c>
      <c r="G44" s="66">
        <f>B44*(G11/1000)</f>
        <v>54320</v>
      </c>
      <c r="H44" s="67">
        <f>B44*(H11/1000)</f>
        <v>27160</v>
      </c>
      <c r="I44" s="68">
        <f>B44*(I11/1000)</f>
        <v>27160</v>
      </c>
      <c r="J44" s="69">
        <f>ROUNDDOWN(B44*J11/1000,2)</f>
        <v>9184</v>
      </c>
      <c r="K44" s="70">
        <f>B44*(K11/1000)</f>
        <v>4591.9999999999991</v>
      </c>
      <c r="L44" s="75">
        <f>B44*(L11/1000)</f>
        <v>4591.9999999999991</v>
      </c>
      <c r="M44" s="85">
        <v>29</v>
      </c>
      <c r="N44" s="86">
        <f>ROUNDDOWN(B44*N11/1000,2)</f>
        <v>102480</v>
      </c>
      <c r="O44" s="87">
        <f>B44*(O11/1000)</f>
        <v>51240</v>
      </c>
      <c r="P44" s="88">
        <f>B44*(P11/1000)</f>
        <v>51240</v>
      </c>
      <c r="AM44" s="335"/>
      <c r="AN44" s="361" t="s">
        <v>150</v>
      </c>
      <c r="AP44" s="338"/>
    </row>
    <row r="45" spans="1:43" s="104" customFormat="1" ht="30" customHeight="1" thickBot="1">
      <c r="A45" s="89">
        <v>33</v>
      </c>
      <c r="B45" s="356" t="s">
        <v>92</v>
      </c>
      <c r="C45" s="90">
        <v>575000</v>
      </c>
      <c r="D45" s="91" t="s">
        <v>58</v>
      </c>
      <c r="E45" s="92">
        <v>605000</v>
      </c>
      <c r="F45" s="93" t="s">
        <v>61</v>
      </c>
      <c r="G45" s="94">
        <f>B45*(G11/1000)</f>
        <v>57230</v>
      </c>
      <c r="H45" s="95">
        <f>B45*(H11/1000)</f>
        <v>28615</v>
      </c>
      <c r="I45" s="96">
        <f>B45*(I11/1000)</f>
        <v>28615</v>
      </c>
      <c r="J45" s="97">
        <f>ROUNDDOWN(B45*J11/1000,2)</f>
        <v>9676</v>
      </c>
      <c r="K45" s="98">
        <f>B45*(K11/1000)</f>
        <v>4837.9999999999991</v>
      </c>
      <c r="L45" s="99">
        <f>B45*(L11/1000)</f>
        <v>4837.9999999999991</v>
      </c>
      <c r="M45" s="100">
        <v>30</v>
      </c>
      <c r="N45" s="101">
        <f>ROUNDDOWN(B45*N11/1000,2)</f>
        <v>107970</v>
      </c>
      <c r="O45" s="102">
        <f>B45*(O11/1000)</f>
        <v>53985</v>
      </c>
      <c r="P45" s="103">
        <f>B45*(P11/1000)</f>
        <v>53985</v>
      </c>
      <c r="AM45" s="338"/>
      <c r="AN45" s="362" t="s">
        <v>151</v>
      </c>
      <c r="AP45" s="343"/>
    </row>
    <row r="46" spans="1:43" s="60" customFormat="1" ht="30" customHeight="1">
      <c r="A46" s="61">
        <v>34</v>
      </c>
      <c r="B46" s="358" t="s">
        <v>93</v>
      </c>
      <c r="C46" s="62">
        <v>605000</v>
      </c>
      <c r="D46" s="63" t="s">
        <v>58</v>
      </c>
      <c r="E46" s="64">
        <v>635000</v>
      </c>
      <c r="F46" s="65" t="s">
        <v>61</v>
      </c>
      <c r="G46" s="66">
        <f>B46*(G11/1000)</f>
        <v>60140</v>
      </c>
      <c r="H46" s="67">
        <f>B46*(H11/1000)</f>
        <v>30070</v>
      </c>
      <c r="I46" s="68">
        <f>B46*(I11/1000)</f>
        <v>30070</v>
      </c>
      <c r="J46" s="69">
        <f>ROUNDDOWN(B46*J11/1000,2)</f>
        <v>10168</v>
      </c>
      <c r="K46" s="70">
        <f>B46*(K11/1000)</f>
        <v>5083.9999999999991</v>
      </c>
      <c r="L46" s="75">
        <f>B46*(L11/1000)</f>
        <v>5083.9999999999991</v>
      </c>
      <c r="M46" s="85">
        <v>31</v>
      </c>
      <c r="N46" s="86">
        <f>ROUNDDOWN(B46*N11/1000,2)</f>
        <v>113460</v>
      </c>
      <c r="O46" s="87">
        <f>B46*(O11/1000)</f>
        <v>56730</v>
      </c>
      <c r="P46" s="88">
        <f>B46*(P11/1000)</f>
        <v>56730</v>
      </c>
      <c r="AM46" s="335"/>
      <c r="AN46" s="361" t="s">
        <v>152</v>
      </c>
      <c r="AP46" s="363"/>
    </row>
    <row r="47" spans="1:43" s="104" customFormat="1" ht="30" customHeight="1" thickBot="1">
      <c r="A47" s="89">
        <v>35</v>
      </c>
      <c r="B47" s="356" t="s">
        <v>94</v>
      </c>
      <c r="C47" s="90">
        <v>635000</v>
      </c>
      <c r="D47" s="91" t="s">
        <v>58</v>
      </c>
      <c r="E47" s="92">
        <v>665000</v>
      </c>
      <c r="F47" s="93" t="s">
        <v>61</v>
      </c>
      <c r="G47" s="94">
        <f>B47*(G11/1000)</f>
        <v>63050</v>
      </c>
      <c r="H47" s="95">
        <f>B47*(H11/1000)</f>
        <v>31525</v>
      </c>
      <c r="I47" s="96">
        <f>B47*(I11/1000)</f>
        <v>31525</v>
      </c>
      <c r="J47" s="97">
        <f>ROUNDDOWN(B47*J11/1000,2)</f>
        <v>10660</v>
      </c>
      <c r="K47" s="98">
        <f>B47*(K11/1000)</f>
        <v>5329.9999999999991</v>
      </c>
      <c r="L47" s="99">
        <f>B47*(L11/1000)</f>
        <v>5329.9999999999991</v>
      </c>
      <c r="M47" s="105">
        <v>32</v>
      </c>
      <c r="N47" s="106">
        <f>ROUNDDOWN(B47*N11/1000,2)</f>
        <v>118950</v>
      </c>
      <c r="O47" s="107">
        <f>B47*(O11/1000)</f>
        <v>59475</v>
      </c>
      <c r="P47" s="108">
        <f>B47*(P11/1000)</f>
        <v>59475</v>
      </c>
      <c r="AM47" s="338"/>
      <c r="AN47" s="362" t="s">
        <v>153</v>
      </c>
      <c r="AP47" s="363"/>
    </row>
    <row r="48" spans="1:43" s="60" customFormat="1" ht="30" customHeight="1">
      <c r="A48" s="61">
        <v>36</v>
      </c>
      <c r="B48" s="358" t="s">
        <v>95</v>
      </c>
      <c r="C48" s="62">
        <v>665000</v>
      </c>
      <c r="D48" s="63" t="s">
        <v>58</v>
      </c>
      <c r="E48" s="64">
        <v>695000</v>
      </c>
      <c r="F48" s="65" t="s">
        <v>61</v>
      </c>
      <c r="G48" s="66">
        <f>B48*(G11/1000)</f>
        <v>65960</v>
      </c>
      <c r="H48" s="67">
        <f>B48*(H11/1000)</f>
        <v>32980</v>
      </c>
      <c r="I48" s="68">
        <f>B48*(I11/1000)</f>
        <v>32980</v>
      </c>
      <c r="J48" s="69">
        <f>ROUNDDOWN(B48*J11/1000,2)</f>
        <v>11152</v>
      </c>
      <c r="K48" s="70">
        <f>B48*(K11/1000)</f>
        <v>5575.9999999999991</v>
      </c>
      <c r="L48" s="71">
        <f>B48*(L11/1000)</f>
        <v>5575.9999999999991</v>
      </c>
      <c r="M48" s="109"/>
      <c r="N48" s="109"/>
      <c r="O48" s="109"/>
      <c r="P48" s="110"/>
      <c r="AM48" s="335"/>
      <c r="AN48" s="361" t="s">
        <v>154</v>
      </c>
      <c r="AP48" s="363"/>
    </row>
    <row r="49" spans="1:42" s="104" customFormat="1" ht="30" customHeight="1">
      <c r="A49" s="89">
        <v>37</v>
      </c>
      <c r="B49" s="356" t="s">
        <v>96</v>
      </c>
      <c r="C49" s="90">
        <v>695000</v>
      </c>
      <c r="D49" s="91" t="s">
        <v>58</v>
      </c>
      <c r="E49" s="92">
        <v>730000</v>
      </c>
      <c r="F49" s="93" t="s">
        <v>61</v>
      </c>
      <c r="G49" s="94">
        <f>B49*(G11/1000)</f>
        <v>68870</v>
      </c>
      <c r="H49" s="95">
        <f>B49*(H11/1000)</f>
        <v>34435</v>
      </c>
      <c r="I49" s="96">
        <f>B49*(I11/1000)</f>
        <v>34435</v>
      </c>
      <c r="J49" s="97">
        <f>ROUNDDOWN(B49*J11/1000,2)</f>
        <v>11644</v>
      </c>
      <c r="K49" s="98">
        <f>B49*(K11/1000)</f>
        <v>5821.9999999999991</v>
      </c>
      <c r="L49" s="111">
        <f>B49*(L11/1000)</f>
        <v>5821.9999999999991</v>
      </c>
      <c r="M49" s="109"/>
      <c r="N49" s="109"/>
      <c r="O49" s="109"/>
      <c r="P49" s="110"/>
      <c r="AM49" s="338"/>
      <c r="AN49" s="362" t="s">
        <v>155</v>
      </c>
      <c r="AP49" s="363"/>
    </row>
    <row r="50" spans="1:42" s="60" customFormat="1" ht="30" customHeight="1" thickBot="1">
      <c r="A50" s="61">
        <v>38</v>
      </c>
      <c r="B50" s="358" t="s">
        <v>97</v>
      </c>
      <c r="C50" s="62">
        <v>730000</v>
      </c>
      <c r="D50" s="63" t="s">
        <v>58</v>
      </c>
      <c r="E50" s="64">
        <v>770000</v>
      </c>
      <c r="F50" s="65" t="s">
        <v>61</v>
      </c>
      <c r="G50" s="66">
        <f>B50*(G11/1000)</f>
        <v>72750</v>
      </c>
      <c r="H50" s="67">
        <f>B50*(H11/1000)</f>
        <v>36375</v>
      </c>
      <c r="I50" s="68">
        <f>B50*(I11/1000)</f>
        <v>36375</v>
      </c>
      <c r="J50" s="69">
        <f>ROUNDDOWN(B50*J11/1000,2)</f>
        <v>12300</v>
      </c>
      <c r="K50" s="70">
        <f>B50*(K11/1000)</f>
        <v>6149.9999999999991</v>
      </c>
      <c r="L50" s="71">
        <f>B50*(L11/1000)</f>
        <v>6149.9999999999991</v>
      </c>
      <c r="M50" s="109"/>
      <c r="N50" s="109"/>
      <c r="O50" s="109"/>
      <c r="P50" s="110"/>
      <c r="AM50" s="343"/>
      <c r="AN50" s="364" t="s">
        <v>156</v>
      </c>
      <c r="AP50" s="363"/>
    </row>
    <row r="51" spans="1:42" s="104" customFormat="1" ht="30" customHeight="1">
      <c r="A51" s="89">
        <v>39</v>
      </c>
      <c r="B51" s="356" t="s">
        <v>98</v>
      </c>
      <c r="C51" s="90">
        <v>770000</v>
      </c>
      <c r="D51" s="91" t="s">
        <v>58</v>
      </c>
      <c r="E51" s="92">
        <v>810000</v>
      </c>
      <c r="F51" s="93" t="s">
        <v>61</v>
      </c>
      <c r="G51" s="94">
        <f>B51*(G11/1000)</f>
        <v>76630</v>
      </c>
      <c r="H51" s="95">
        <f>B51*(H11/1000)</f>
        <v>38315</v>
      </c>
      <c r="I51" s="96">
        <f>B51*(I11/1000)</f>
        <v>38315</v>
      </c>
      <c r="J51" s="97">
        <f>ROUNDDOWN(B51*J11/1000,2)</f>
        <v>12956</v>
      </c>
      <c r="K51" s="98">
        <f>B51*(K11/1000)</f>
        <v>6477.9999999999991</v>
      </c>
      <c r="L51" s="111">
        <f>B51*(L11/1000)</f>
        <v>6477.9999999999991</v>
      </c>
      <c r="M51" s="109"/>
      <c r="N51" s="109"/>
      <c r="O51" s="109"/>
      <c r="P51" s="110"/>
      <c r="AN51" s="365"/>
      <c r="AP51" s="363"/>
    </row>
    <row r="52" spans="1:42" s="60" customFormat="1" ht="30" customHeight="1">
      <c r="A52" s="61">
        <v>40</v>
      </c>
      <c r="B52" s="358" t="s">
        <v>99</v>
      </c>
      <c r="C52" s="62">
        <v>810000</v>
      </c>
      <c r="D52" s="63" t="s">
        <v>58</v>
      </c>
      <c r="E52" s="64">
        <v>855000</v>
      </c>
      <c r="F52" s="65" t="s">
        <v>59</v>
      </c>
      <c r="G52" s="66">
        <f>B52*(G11/1000)</f>
        <v>80510</v>
      </c>
      <c r="H52" s="67">
        <f>B52*(H11/1000)</f>
        <v>40255</v>
      </c>
      <c r="I52" s="68">
        <f>B52*(I11/1000)</f>
        <v>40255</v>
      </c>
      <c r="J52" s="69">
        <f>ROUNDDOWN(B52*J11/1000,2)</f>
        <v>13612</v>
      </c>
      <c r="K52" s="70">
        <f>B52*(K11/1000)</f>
        <v>6805.9999999999991</v>
      </c>
      <c r="L52" s="71">
        <f>B52*(L11/1000)</f>
        <v>6805.9999999999991</v>
      </c>
      <c r="M52" s="109"/>
      <c r="N52" s="109"/>
      <c r="O52" s="109"/>
      <c r="P52" s="110"/>
      <c r="AN52" s="366"/>
      <c r="AP52" s="363"/>
    </row>
    <row r="53" spans="1:42" s="104" customFormat="1" ht="30" customHeight="1">
      <c r="A53" s="89">
        <v>41</v>
      </c>
      <c r="B53" s="356" t="s">
        <v>100</v>
      </c>
      <c r="C53" s="90">
        <v>855000</v>
      </c>
      <c r="D53" s="91" t="s">
        <v>58</v>
      </c>
      <c r="E53" s="92">
        <v>905000</v>
      </c>
      <c r="F53" s="93" t="s">
        <v>61</v>
      </c>
      <c r="G53" s="94">
        <f>B53*(G11/1000)</f>
        <v>85360</v>
      </c>
      <c r="H53" s="95">
        <f>B53*(H11/1000)</f>
        <v>42680</v>
      </c>
      <c r="I53" s="96">
        <f>B53*(I11/1000)</f>
        <v>42680</v>
      </c>
      <c r="J53" s="97">
        <f>ROUNDDOWN(B53*J11/1000,2)</f>
        <v>14432</v>
      </c>
      <c r="K53" s="98">
        <f>B53*(K11/1000)</f>
        <v>7215.9999999999991</v>
      </c>
      <c r="L53" s="111">
        <f>B53*(L11/1000)</f>
        <v>7215.9999999999991</v>
      </c>
      <c r="M53" s="109"/>
      <c r="N53" s="109"/>
      <c r="O53" s="109"/>
      <c r="P53" s="110"/>
      <c r="AN53" s="365"/>
      <c r="AP53" s="363"/>
    </row>
    <row r="54" spans="1:42" s="60" customFormat="1" ht="30" customHeight="1">
      <c r="A54" s="61">
        <v>42</v>
      </c>
      <c r="B54" s="358" t="s">
        <v>101</v>
      </c>
      <c r="C54" s="62">
        <v>905000</v>
      </c>
      <c r="D54" s="63" t="s">
        <v>58</v>
      </c>
      <c r="E54" s="64">
        <v>955000</v>
      </c>
      <c r="F54" s="65" t="s">
        <v>61</v>
      </c>
      <c r="G54" s="66">
        <f>B54*(G11/1000)</f>
        <v>90210</v>
      </c>
      <c r="H54" s="67">
        <f>B54*(H11/1000)</f>
        <v>45105</v>
      </c>
      <c r="I54" s="68">
        <f>B54*(I11/1000)</f>
        <v>45105</v>
      </c>
      <c r="J54" s="69">
        <f>ROUNDDOWN(B54*J11/1000,2)</f>
        <v>15252</v>
      </c>
      <c r="K54" s="70">
        <f>B54*(K11/1000)</f>
        <v>7625.9999999999991</v>
      </c>
      <c r="L54" s="71">
        <f>B54*(L11/1000)</f>
        <v>7625.9999999999991</v>
      </c>
      <c r="M54" s="109"/>
      <c r="N54" s="109"/>
      <c r="O54" s="109"/>
      <c r="P54" s="110"/>
      <c r="AN54" s="366"/>
      <c r="AP54" s="363"/>
    </row>
    <row r="55" spans="1:42" s="104" customFormat="1" ht="30" customHeight="1">
      <c r="A55" s="89">
        <v>43</v>
      </c>
      <c r="B55" s="356" t="s">
        <v>102</v>
      </c>
      <c r="C55" s="90">
        <v>955000</v>
      </c>
      <c r="D55" s="91" t="s">
        <v>58</v>
      </c>
      <c r="E55" s="92">
        <v>1005000</v>
      </c>
      <c r="F55" s="93" t="s">
        <v>61</v>
      </c>
      <c r="G55" s="94">
        <f>B55*(G11/1000)</f>
        <v>95060</v>
      </c>
      <c r="H55" s="95">
        <f>B55*(H11/1000)</f>
        <v>47530</v>
      </c>
      <c r="I55" s="96">
        <f>B55*(I11/1000)</f>
        <v>47530</v>
      </c>
      <c r="J55" s="97">
        <f>ROUNDDOWN(B55*J11/1000,2)</f>
        <v>16072</v>
      </c>
      <c r="K55" s="98">
        <f>B55*(K11/1000)</f>
        <v>8035.9999999999991</v>
      </c>
      <c r="L55" s="111">
        <f>B55*(L11/1000)</f>
        <v>8035.9999999999991</v>
      </c>
      <c r="M55" s="109"/>
      <c r="N55" s="109"/>
      <c r="O55" s="109"/>
      <c r="P55" s="110"/>
      <c r="AN55" s="365"/>
      <c r="AP55" s="363"/>
    </row>
    <row r="56" spans="1:42" s="60" customFormat="1" ht="30" customHeight="1">
      <c r="A56" s="61">
        <v>44</v>
      </c>
      <c r="B56" s="358" t="s">
        <v>103</v>
      </c>
      <c r="C56" s="62">
        <v>1005000</v>
      </c>
      <c r="D56" s="63" t="s">
        <v>58</v>
      </c>
      <c r="E56" s="64">
        <v>1055000</v>
      </c>
      <c r="F56" s="65" t="s">
        <v>61</v>
      </c>
      <c r="G56" s="66">
        <f>B56*(G11/1000)</f>
        <v>99910</v>
      </c>
      <c r="H56" s="67">
        <f>B56*(H11/1000)</f>
        <v>49955</v>
      </c>
      <c r="I56" s="68">
        <f>B56*(I11/1000)</f>
        <v>49955</v>
      </c>
      <c r="J56" s="69">
        <f>ROUNDDOWN(B56*J11/1000,2)</f>
        <v>16892</v>
      </c>
      <c r="K56" s="70">
        <f>B56*(K11/1000)</f>
        <v>8445.9999999999982</v>
      </c>
      <c r="L56" s="71">
        <f>B56*(L11/1000)</f>
        <v>8445.9999999999982</v>
      </c>
      <c r="M56" s="109"/>
      <c r="N56" s="109"/>
      <c r="O56" s="109"/>
      <c r="P56" s="110"/>
      <c r="AN56" s="366"/>
      <c r="AP56" s="363"/>
    </row>
    <row r="57" spans="1:42" s="104" customFormat="1" ht="30" customHeight="1">
      <c r="A57" s="89">
        <v>45</v>
      </c>
      <c r="B57" s="356" t="s">
        <v>104</v>
      </c>
      <c r="C57" s="90">
        <v>1055000</v>
      </c>
      <c r="D57" s="91" t="s">
        <v>58</v>
      </c>
      <c r="E57" s="92">
        <v>1115000</v>
      </c>
      <c r="F57" s="93" t="s">
        <v>61</v>
      </c>
      <c r="G57" s="94">
        <f>B57*(G11/1000)</f>
        <v>105730</v>
      </c>
      <c r="H57" s="95">
        <f>B57*(H11/1000)</f>
        <v>52865</v>
      </c>
      <c r="I57" s="96">
        <f>B57*(I11/1000)</f>
        <v>52865</v>
      </c>
      <c r="J57" s="97">
        <f>ROUNDDOWN(B57*J11/1000,2)</f>
        <v>17876</v>
      </c>
      <c r="K57" s="98">
        <f>B57*(K11/1000)</f>
        <v>8937.9999999999982</v>
      </c>
      <c r="L57" s="111">
        <f>B57*(L11/1000)</f>
        <v>8937.9999999999982</v>
      </c>
      <c r="M57" s="109"/>
      <c r="N57" s="109"/>
      <c r="O57" s="109"/>
      <c r="P57" s="110"/>
      <c r="AN57" s="365"/>
      <c r="AP57" s="363"/>
    </row>
    <row r="58" spans="1:42" s="60" customFormat="1" ht="30" customHeight="1">
      <c r="A58" s="61">
        <v>46</v>
      </c>
      <c r="B58" s="358" t="s">
        <v>105</v>
      </c>
      <c r="C58" s="62">
        <v>1115000</v>
      </c>
      <c r="D58" s="63" t="s">
        <v>58</v>
      </c>
      <c r="E58" s="64">
        <v>1175000</v>
      </c>
      <c r="F58" s="65" t="s">
        <v>61</v>
      </c>
      <c r="G58" s="66">
        <f>B58*(G11/1000)</f>
        <v>111550</v>
      </c>
      <c r="H58" s="67">
        <f>B58*(H11/1000)</f>
        <v>55775</v>
      </c>
      <c r="I58" s="68">
        <f>B58*(I11/1000)</f>
        <v>55775</v>
      </c>
      <c r="J58" s="69">
        <f>ROUNDDOWN(B58*J11/1000,2)</f>
        <v>18860</v>
      </c>
      <c r="K58" s="70">
        <f>B58*(K11/1000)</f>
        <v>9429.9999999999982</v>
      </c>
      <c r="L58" s="71">
        <f>B58*(L11/1000)</f>
        <v>9429.9999999999982</v>
      </c>
      <c r="M58" s="109"/>
      <c r="N58" s="109"/>
      <c r="O58" s="109"/>
      <c r="P58" s="110"/>
      <c r="AN58" s="366"/>
      <c r="AP58" s="363"/>
    </row>
    <row r="59" spans="1:42" s="104" customFormat="1" ht="30" customHeight="1">
      <c r="A59" s="89">
        <v>47</v>
      </c>
      <c r="B59" s="356" t="s">
        <v>106</v>
      </c>
      <c r="C59" s="90">
        <v>1175000</v>
      </c>
      <c r="D59" s="91" t="s">
        <v>58</v>
      </c>
      <c r="E59" s="92">
        <v>1235000</v>
      </c>
      <c r="F59" s="93" t="s">
        <v>61</v>
      </c>
      <c r="G59" s="94">
        <f>B59*(G11/1000)</f>
        <v>117370</v>
      </c>
      <c r="H59" s="95">
        <f>B59*(H11/1000)</f>
        <v>58685</v>
      </c>
      <c r="I59" s="96">
        <f>B59*(I11/1000)</f>
        <v>58685</v>
      </c>
      <c r="J59" s="97">
        <f>ROUNDDOWN(B59*J11/1000,2)</f>
        <v>19844</v>
      </c>
      <c r="K59" s="98">
        <f>B59*(K11/1000)</f>
        <v>9921.9999999999982</v>
      </c>
      <c r="L59" s="111">
        <f>B59*(L11/1000)</f>
        <v>9921.9999999999982</v>
      </c>
      <c r="M59" s="109"/>
      <c r="N59" s="109"/>
      <c r="O59" s="109"/>
      <c r="P59" s="110"/>
      <c r="AN59" s="365"/>
      <c r="AP59" s="363"/>
    </row>
    <row r="60" spans="1:42" s="60" customFormat="1" ht="30" customHeight="1">
      <c r="A60" s="61">
        <v>48</v>
      </c>
      <c r="B60" s="358" t="s">
        <v>107</v>
      </c>
      <c r="C60" s="62">
        <v>1235000</v>
      </c>
      <c r="D60" s="63" t="s">
        <v>58</v>
      </c>
      <c r="E60" s="64">
        <v>1295000</v>
      </c>
      <c r="F60" s="65" t="s">
        <v>61</v>
      </c>
      <c r="G60" s="66">
        <f>B60*(G11/1000)</f>
        <v>123190</v>
      </c>
      <c r="H60" s="67">
        <f>B60*(H11/1000)</f>
        <v>61595</v>
      </c>
      <c r="I60" s="68">
        <f>B60*(I11/1000)</f>
        <v>61595</v>
      </c>
      <c r="J60" s="69">
        <f>ROUNDDOWN(B60*J11/1000,2)</f>
        <v>20828</v>
      </c>
      <c r="K60" s="70">
        <f>B60*(K11/1000)</f>
        <v>10413.999999999998</v>
      </c>
      <c r="L60" s="71">
        <f>B60*(L11/1000)</f>
        <v>10413.999999999998</v>
      </c>
      <c r="M60" s="109"/>
      <c r="N60" s="109"/>
      <c r="O60" s="109"/>
      <c r="P60" s="110"/>
      <c r="AN60" s="366"/>
      <c r="AP60" s="363"/>
    </row>
    <row r="61" spans="1:42" s="104" customFormat="1" ht="30" customHeight="1">
      <c r="A61" s="89">
        <v>49</v>
      </c>
      <c r="B61" s="356" t="s">
        <v>108</v>
      </c>
      <c r="C61" s="90">
        <v>1295000</v>
      </c>
      <c r="D61" s="91" t="s">
        <v>58</v>
      </c>
      <c r="E61" s="92">
        <v>1355000</v>
      </c>
      <c r="F61" s="93" t="s">
        <v>61</v>
      </c>
      <c r="G61" s="94">
        <f>B61*(G11/1000)</f>
        <v>129010</v>
      </c>
      <c r="H61" s="95">
        <f>B61*(H11/1000)</f>
        <v>64505</v>
      </c>
      <c r="I61" s="96">
        <f>B61*(I11/1000)</f>
        <v>64505</v>
      </c>
      <c r="J61" s="97">
        <f>ROUNDDOWN(B61*J11/1000,2)</f>
        <v>21812</v>
      </c>
      <c r="K61" s="98">
        <f>B61*(K11/1000)</f>
        <v>10905.999999999998</v>
      </c>
      <c r="L61" s="111">
        <f>B61*(L11/1000)</f>
        <v>10905.999999999998</v>
      </c>
      <c r="M61" s="109"/>
      <c r="N61" s="112"/>
      <c r="O61" s="109"/>
      <c r="P61" s="110"/>
      <c r="AN61" s="365"/>
      <c r="AP61" s="363"/>
    </row>
    <row r="62" spans="1:42" s="60" customFormat="1" ht="30" customHeight="1" thickBot="1">
      <c r="A62" s="113">
        <v>50</v>
      </c>
      <c r="B62" s="358" t="s">
        <v>109</v>
      </c>
      <c r="C62" s="114">
        <v>1355000</v>
      </c>
      <c r="D62" s="115" t="s">
        <v>58</v>
      </c>
      <c r="E62" s="115" t="s">
        <v>110</v>
      </c>
      <c r="F62" s="116"/>
      <c r="G62" s="117">
        <f>B62*(G11/1000)</f>
        <v>134830</v>
      </c>
      <c r="H62" s="118">
        <f>B62*(H11/1000)</f>
        <v>67415</v>
      </c>
      <c r="I62" s="119">
        <f>B62*(I11/1000)</f>
        <v>67415</v>
      </c>
      <c r="J62" s="120">
        <f>ROUNDDOWN(B62*J11/1000,2)</f>
        <v>22796</v>
      </c>
      <c r="K62" s="121">
        <f>B62*(K11/1000)</f>
        <v>11397.999999999998</v>
      </c>
      <c r="L62" s="122">
        <f>B62*(L11/1000)</f>
        <v>11397.999999999998</v>
      </c>
      <c r="M62" s="123"/>
      <c r="N62" s="123"/>
      <c r="O62" s="123"/>
      <c r="P62" s="124"/>
      <c r="AN62" s="366"/>
      <c r="AP62" s="363"/>
    </row>
    <row r="63" spans="1:42" s="125" customFormat="1" ht="21.75" customHeight="1">
      <c r="A63" s="280" t="s">
        <v>111</v>
      </c>
      <c r="B63" s="280"/>
      <c r="C63" s="280"/>
      <c r="D63" s="280"/>
      <c r="E63" s="280"/>
      <c r="F63" s="280"/>
      <c r="G63" s="280"/>
      <c r="H63" s="280"/>
      <c r="I63" s="280"/>
      <c r="J63" s="280"/>
      <c r="K63" s="280"/>
      <c r="L63" s="280"/>
      <c r="M63" s="280"/>
      <c r="N63" s="280"/>
      <c r="O63" s="280"/>
      <c r="P63" s="280"/>
      <c r="Q63" s="367"/>
      <c r="AN63" s="368"/>
      <c r="AP63" s="363"/>
    </row>
    <row r="64" spans="1:42" s="125" customFormat="1" ht="21.75" customHeight="1">
      <c r="A64" s="281" t="s">
        <v>112</v>
      </c>
      <c r="B64" s="281"/>
      <c r="C64" s="281"/>
      <c r="D64" s="281"/>
      <c r="E64" s="281"/>
      <c r="F64" s="281"/>
      <c r="G64" s="281"/>
      <c r="H64" s="281"/>
      <c r="I64" s="281"/>
      <c r="J64" s="281"/>
      <c r="K64" s="281"/>
      <c r="L64" s="281"/>
      <c r="M64" s="281"/>
      <c r="N64" s="281"/>
      <c r="O64" s="281"/>
      <c r="P64" s="281"/>
      <c r="AN64" s="368"/>
      <c r="AP64" s="363"/>
    </row>
    <row r="65" spans="1:42" s="125" customFormat="1">
      <c r="A65" s="126"/>
      <c r="B65" s="127"/>
      <c r="C65" s="126"/>
      <c r="D65" s="126"/>
      <c r="E65" s="126"/>
      <c r="F65" s="126"/>
      <c r="G65" s="126"/>
      <c r="H65" s="126"/>
      <c r="I65" s="126"/>
      <c r="J65" s="126"/>
      <c r="K65" s="126"/>
      <c r="L65" s="126"/>
      <c r="M65" s="126"/>
      <c r="N65" s="126"/>
      <c r="O65" s="126"/>
      <c r="P65" s="126"/>
      <c r="AN65" s="368"/>
      <c r="AP65" s="363"/>
    </row>
    <row r="66" spans="1:42" s="125" customFormat="1">
      <c r="A66" s="126"/>
      <c r="B66" s="127"/>
      <c r="C66" s="126"/>
      <c r="D66" s="126"/>
      <c r="E66" s="126"/>
      <c r="F66" s="126"/>
      <c r="G66" s="126"/>
      <c r="H66" s="126"/>
      <c r="I66" s="126"/>
      <c r="J66" s="126"/>
      <c r="K66" s="126"/>
      <c r="L66" s="126"/>
      <c r="M66" s="126"/>
      <c r="N66" s="126"/>
      <c r="O66" s="126"/>
      <c r="P66" s="126"/>
      <c r="S66" s="369"/>
      <c r="T66" s="369"/>
      <c r="AN66" s="368"/>
      <c r="AP66" s="363"/>
    </row>
    <row r="67" spans="1:42" s="125" customFormat="1">
      <c r="A67" s="126"/>
      <c r="B67" s="127"/>
      <c r="C67" s="126"/>
      <c r="D67" s="126"/>
      <c r="E67" s="126"/>
      <c r="F67" s="126"/>
      <c r="G67" s="126"/>
      <c r="H67" s="126"/>
      <c r="I67" s="126"/>
      <c r="J67" s="126"/>
      <c r="K67" s="126"/>
      <c r="L67" s="126"/>
      <c r="M67" s="126"/>
      <c r="N67" s="126"/>
      <c r="O67" s="126"/>
      <c r="P67" s="126"/>
      <c r="S67" s="369"/>
      <c r="T67" s="369"/>
      <c r="AN67" s="368"/>
      <c r="AP67" s="363"/>
    </row>
    <row r="68" spans="1:42" s="125" customFormat="1">
      <c r="A68" s="126"/>
      <c r="B68" s="127"/>
      <c r="C68" s="126"/>
      <c r="D68" s="126"/>
      <c r="E68" s="126"/>
      <c r="F68" s="126"/>
      <c r="G68" s="126"/>
      <c r="H68" s="126"/>
      <c r="I68" s="126"/>
      <c r="J68" s="126"/>
      <c r="K68" s="126"/>
      <c r="L68" s="126"/>
      <c r="M68" s="126"/>
      <c r="N68" s="126"/>
      <c r="O68" s="126"/>
      <c r="P68" s="126"/>
      <c r="S68" s="369"/>
      <c r="T68" s="369"/>
      <c r="AN68" s="368"/>
      <c r="AP68" s="363"/>
    </row>
    <row r="69" spans="1:42" s="125" customFormat="1">
      <c r="A69" s="126"/>
      <c r="B69" s="127"/>
      <c r="C69" s="126"/>
      <c r="D69" s="126"/>
      <c r="E69" s="126"/>
      <c r="F69" s="126"/>
      <c r="G69" s="126"/>
      <c r="H69" s="126"/>
      <c r="I69" s="126"/>
      <c r="J69" s="126"/>
      <c r="K69" s="126"/>
      <c r="L69" s="126"/>
      <c r="M69" s="126"/>
      <c r="N69" s="126"/>
      <c r="O69" s="126"/>
      <c r="P69" s="126"/>
      <c r="T69" s="369"/>
      <c r="U69" s="369"/>
      <c r="AN69" s="368"/>
      <c r="AP69" s="363"/>
    </row>
    <row r="70" spans="1:42" s="125" customFormat="1">
      <c r="A70" s="126"/>
      <c r="B70" s="127"/>
      <c r="C70" s="126"/>
      <c r="D70" s="126"/>
      <c r="E70" s="126"/>
      <c r="F70" s="126"/>
      <c r="G70" s="126"/>
      <c r="H70" s="126"/>
      <c r="I70" s="126"/>
      <c r="J70" s="126"/>
      <c r="K70" s="126"/>
      <c r="L70" s="126"/>
      <c r="M70" s="126"/>
      <c r="N70" s="126"/>
      <c r="O70" s="126"/>
      <c r="P70" s="126"/>
      <c r="T70" s="369"/>
      <c r="U70" s="369"/>
      <c r="AN70" s="368"/>
      <c r="AP70" s="363"/>
    </row>
    <row r="71" spans="1:42" s="125" customFormat="1">
      <c r="A71" s="126"/>
      <c r="B71" s="127"/>
      <c r="C71" s="126"/>
      <c r="D71" s="126"/>
      <c r="E71" s="126"/>
      <c r="F71" s="126"/>
      <c r="G71" s="126"/>
      <c r="H71" s="126"/>
      <c r="I71" s="126"/>
      <c r="J71" s="126"/>
      <c r="K71" s="126"/>
      <c r="L71" s="126"/>
      <c r="M71" s="126"/>
      <c r="N71" s="126"/>
      <c r="O71" s="126"/>
      <c r="P71" s="126"/>
      <c r="S71" s="369"/>
      <c r="T71" s="369"/>
      <c r="AN71" s="368"/>
      <c r="AP71" s="363"/>
    </row>
    <row r="72" spans="1:42" s="125" customFormat="1">
      <c r="A72" s="126"/>
      <c r="B72" s="127"/>
      <c r="C72" s="126"/>
      <c r="D72" s="126"/>
      <c r="E72" s="126"/>
      <c r="F72" s="126"/>
      <c r="G72" s="126"/>
      <c r="H72" s="126"/>
      <c r="I72" s="126"/>
      <c r="J72" s="126"/>
      <c r="K72" s="126"/>
      <c r="L72" s="126"/>
      <c r="M72" s="126"/>
      <c r="N72" s="126"/>
      <c r="O72" s="126"/>
      <c r="P72" s="126"/>
      <c r="S72" s="369"/>
      <c r="T72" s="369"/>
      <c r="AN72" s="368"/>
      <c r="AP72" s="363"/>
    </row>
    <row r="73" spans="1:42" s="125" customFormat="1">
      <c r="A73" s="126"/>
      <c r="B73" s="127"/>
      <c r="C73" s="126"/>
      <c r="D73" s="126"/>
      <c r="E73" s="126"/>
      <c r="F73" s="126"/>
      <c r="G73" s="126"/>
      <c r="H73" s="126"/>
      <c r="I73" s="126"/>
      <c r="J73" s="126"/>
      <c r="K73" s="126"/>
      <c r="L73" s="126"/>
      <c r="M73" s="126"/>
      <c r="N73" s="126"/>
      <c r="O73" s="126"/>
      <c r="P73" s="126"/>
      <c r="S73" s="369"/>
      <c r="T73" s="369"/>
      <c r="AN73" s="368"/>
      <c r="AP73" s="363"/>
    </row>
    <row r="74" spans="1:42" s="125" customFormat="1">
      <c r="A74" s="126"/>
      <c r="B74" s="127"/>
      <c r="C74" s="126"/>
      <c r="D74" s="126"/>
      <c r="E74" s="126"/>
      <c r="F74" s="126"/>
      <c r="G74" s="126"/>
      <c r="H74" s="126"/>
      <c r="I74" s="126"/>
      <c r="J74" s="126"/>
      <c r="K74" s="126"/>
      <c r="L74" s="126"/>
      <c r="M74" s="126"/>
      <c r="N74" s="126"/>
      <c r="O74" s="126"/>
      <c r="P74" s="126"/>
      <c r="T74" s="369"/>
      <c r="U74" s="369"/>
      <c r="AN74" s="368"/>
      <c r="AP74" s="363"/>
    </row>
    <row r="75" spans="1:42" s="125" customFormat="1">
      <c r="A75" s="126"/>
      <c r="B75" s="127"/>
      <c r="C75" s="126"/>
      <c r="D75" s="126"/>
      <c r="E75" s="126"/>
      <c r="F75" s="126"/>
      <c r="G75" s="126"/>
      <c r="H75" s="126"/>
      <c r="I75" s="126"/>
      <c r="J75" s="126"/>
      <c r="K75" s="126"/>
      <c r="L75" s="126"/>
      <c r="M75" s="126"/>
      <c r="N75" s="126"/>
      <c r="O75" s="126"/>
      <c r="P75" s="126"/>
      <c r="T75" s="369"/>
      <c r="U75" s="369"/>
      <c r="AN75" s="368"/>
      <c r="AP75" s="363"/>
    </row>
    <row r="76" spans="1:42" s="125" customFormat="1">
      <c r="A76" s="126"/>
      <c r="B76" s="127"/>
      <c r="C76" s="126"/>
      <c r="D76" s="126"/>
      <c r="E76" s="126"/>
      <c r="F76" s="126"/>
      <c r="G76" s="126"/>
      <c r="H76" s="126"/>
      <c r="I76" s="126"/>
      <c r="J76" s="126"/>
      <c r="K76" s="126"/>
      <c r="L76" s="126"/>
      <c r="M76" s="126"/>
      <c r="N76" s="126"/>
      <c r="O76" s="126"/>
      <c r="P76" s="126"/>
      <c r="T76" s="369"/>
      <c r="U76" s="369"/>
      <c r="AN76" s="368"/>
      <c r="AP76" s="363"/>
    </row>
    <row r="77" spans="1:42" s="125" customFormat="1">
      <c r="A77" s="126"/>
      <c r="B77" s="127"/>
      <c r="C77" s="126"/>
      <c r="D77" s="126"/>
      <c r="E77" s="126"/>
      <c r="F77" s="126"/>
      <c r="G77" s="126"/>
      <c r="H77" s="126"/>
      <c r="I77" s="126"/>
      <c r="J77" s="126"/>
      <c r="K77" s="126"/>
      <c r="L77" s="126"/>
      <c r="M77" s="126"/>
      <c r="N77" s="126"/>
      <c r="O77" s="126"/>
      <c r="P77" s="126"/>
      <c r="T77" s="369"/>
      <c r="U77" s="369"/>
      <c r="AN77" s="368"/>
      <c r="AP77" s="363"/>
    </row>
  </sheetData>
  <mergeCells count="17">
    <mergeCell ref="A7:E7"/>
    <mergeCell ref="K7:L7"/>
    <mergeCell ref="M7:P7"/>
    <mergeCell ref="A63:P63"/>
    <mergeCell ref="A64:P64"/>
    <mergeCell ref="A8:A12"/>
    <mergeCell ref="C8:F12"/>
    <mergeCell ref="J8:L8"/>
    <mergeCell ref="N8:P8"/>
    <mergeCell ref="B9:B11"/>
    <mergeCell ref="K9:L9"/>
    <mergeCell ref="O9:P9"/>
    <mergeCell ref="A1:P4"/>
    <mergeCell ref="K5:L5"/>
    <mergeCell ref="M5:P5"/>
    <mergeCell ref="K6:L6"/>
    <mergeCell ref="M6:P6"/>
  </mergeCells>
  <phoneticPr fontId="4"/>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Z259"/>
  <sheetViews>
    <sheetView zoomScale="95" workbookViewId="0">
      <selection activeCell="V3" sqref="V3"/>
    </sheetView>
  </sheetViews>
  <sheetFormatPr defaultRowHeight="13.5"/>
  <cols>
    <col min="1" max="1" width="1.625" customWidth="1"/>
    <col min="2" max="2" width="12.625" customWidth="1"/>
    <col min="3" max="3" width="10.625" customWidth="1"/>
    <col min="4" max="16" width="9.125" customWidth="1"/>
    <col min="17" max="17" width="10.625" customWidth="1"/>
    <col min="19" max="19" width="13.75" bestFit="1" customWidth="1"/>
    <col min="21" max="21" width="9" style="131"/>
  </cols>
  <sheetData>
    <row r="1" spans="2:26">
      <c r="B1" s="1" t="s">
        <v>25</v>
      </c>
      <c r="C1" s="1"/>
      <c r="D1" s="2" t="s">
        <v>26</v>
      </c>
      <c r="E1" s="3" t="s">
        <v>0</v>
      </c>
      <c r="F1" s="3" t="s">
        <v>1</v>
      </c>
      <c r="G1" s="3" t="s">
        <v>2</v>
      </c>
      <c r="H1" s="3" t="s">
        <v>3</v>
      </c>
      <c r="I1" s="3" t="s">
        <v>4</v>
      </c>
      <c r="J1" s="3" t="s">
        <v>5</v>
      </c>
      <c r="K1" s="3" t="s">
        <v>6</v>
      </c>
      <c r="L1" s="3" t="s">
        <v>7</v>
      </c>
      <c r="M1" s="3" t="s">
        <v>8</v>
      </c>
      <c r="N1" s="3" t="s">
        <v>9</v>
      </c>
      <c r="O1" s="3" t="s">
        <v>10</v>
      </c>
      <c r="P1" s="3" t="s">
        <v>11</v>
      </c>
      <c r="Q1" s="3"/>
      <c r="S1" s="27" t="s">
        <v>33</v>
      </c>
    </row>
    <row r="2" spans="2:26">
      <c r="B2" s="25">
        <f>'12ヶ月前納一覧'!B5</f>
        <v>58000</v>
      </c>
      <c r="C2" s="4" t="s">
        <v>12</v>
      </c>
      <c r="D2" s="5">
        <f>'12ヶ月前納一覧'!D5</f>
        <v>5551</v>
      </c>
      <c r="E2" s="5">
        <f>'12ヶ月前納一覧'!E5</f>
        <v>5533</v>
      </c>
      <c r="F2" s="5">
        <f>'12ヶ月前納一覧'!F5</f>
        <v>11047</v>
      </c>
      <c r="G2" s="5">
        <f>'12ヶ月前納一覧'!G5</f>
        <v>16544</v>
      </c>
      <c r="H2" s="5">
        <f>'12ヶ月前納一覧'!H5</f>
        <v>22022</v>
      </c>
      <c r="I2" s="5">
        <f>'12ヶ月前納一覧'!I5</f>
        <v>27483</v>
      </c>
      <c r="J2" s="5">
        <f>'12ヶ月前納一覧'!J5</f>
        <v>32926</v>
      </c>
      <c r="K2" s="5">
        <f>'12ヶ月前納一覧'!K5</f>
        <v>38351</v>
      </c>
      <c r="L2" s="5">
        <f>'12ヶ月前納一覧'!L5</f>
        <v>43758</v>
      </c>
      <c r="M2" s="5">
        <f>'12ヶ月前納一覧'!M5</f>
        <v>49148</v>
      </c>
      <c r="N2" s="5">
        <f>'12ヶ月前納一覧'!N5</f>
        <v>54520</v>
      </c>
      <c r="O2" s="5">
        <f>'12ヶ月前納一覧'!O5</f>
        <v>59874</v>
      </c>
      <c r="P2" s="5">
        <f>'12ヶ月前納一覧'!P5</f>
        <v>65212</v>
      </c>
      <c r="Q2" s="4" t="s">
        <v>12</v>
      </c>
      <c r="R2" s="26">
        <f>B2</f>
        <v>58000</v>
      </c>
      <c r="S2">
        <f>COUNTIF(D:D,D2)</f>
        <v>1</v>
      </c>
      <c r="U2" s="149" t="str">
        <f>健康保険及び厚生年金!B13</f>
        <v>58,000</v>
      </c>
      <c r="V2">
        <f>健康保険及び厚生年金!I13</f>
        <v>2813</v>
      </c>
      <c r="W2">
        <f>健康保険及び厚生年金!L13</f>
        <v>475.59999999999997</v>
      </c>
      <c r="X2">
        <f>ROUND(SUM(V2:W2),0)</f>
        <v>3289</v>
      </c>
      <c r="Y2" s="129" t="str">
        <f>健康保険及び厚生年金!B13</f>
        <v>58,000</v>
      </c>
      <c r="Z2" s="130"/>
    </row>
    <row r="3" spans="2:26">
      <c r="B3" s="25">
        <f>B2+1</f>
        <v>58001</v>
      </c>
      <c r="C3" s="1" t="s">
        <v>13</v>
      </c>
      <c r="D3" s="8">
        <f>'12ヶ月前納一覧'!D6</f>
        <v>75</v>
      </c>
      <c r="E3" s="9">
        <f>'12ヶ月前納一覧'!E6</f>
        <v>75</v>
      </c>
      <c r="F3" s="9">
        <f>'12ヶ月前納一覧'!F6</f>
        <v>150</v>
      </c>
      <c r="G3" s="9">
        <f>'12ヶ月前納一覧'!G6</f>
        <v>224</v>
      </c>
      <c r="H3" s="9">
        <f>'12ヶ月前納一覧'!H6</f>
        <v>299</v>
      </c>
      <c r="I3" s="9">
        <f>'12ヶ月前納一覧'!I6</f>
        <v>373</v>
      </c>
      <c r="J3" s="9">
        <f>'12ヶ月前納一覧'!J6</f>
        <v>447</v>
      </c>
      <c r="K3" s="9">
        <f>'12ヶ月前納一覧'!K6</f>
        <v>520</v>
      </c>
      <c r="L3" s="9">
        <f>'12ヶ月前納一覧'!L6</f>
        <v>594</v>
      </c>
      <c r="M3" s="9">
        <f>'12ヶ月前納一覧'!M6</f>
        <v>667</v>
      </c>
      <c r="N3" s="9">
        <f>'12ヶ月前納一覧'!N6</f>
        <v>740</v>
      </c>
      <c r="O3" s="9">
        <f>'12ヶ月前納一覧'!O6</f>
        <v>813</v>
      </c>
      <c r="P3" s="10">
        <f>'12ヶ月前納一覧'!P6</f>
        <v>885</v>
      </c>
      <c r="Q3" s="1" t="s">
        <v>13</v>
      </c>
      <c r="R3" s="26">
        <f>B2</f>
        <v>58000</v>
      </c>
      <c r="S3">
        <f t="shared" ref="S3:S66" si="0">COUNTIF(D:D,D3)</f>
        <v>1</v>
      </c>
      <c r="U3" s="149" t="str">
        <f>健康保険及び厚生年金!B14</f>
        <v>68,000</v>
      </c>
      <c r="V3">
        <f>健康保険及び厚生年金!I14</f>
        <v>3298</v>
      </c>
      <c r="W3">
        <f>健康保険及び厚生年金!L14</f>
        <v>557.59999999999991</v>
      </c>
      <c r="X3">
        <f t="shared" ref="X3:X51" si="1">ROUND(SUM(V3:W3),0)</f>
        <v>3856</v>
      </c>
      <c r="Y3" s="129" t="str">
        <f>健康保険及び厚生年金!B14</f>
        <v>68,000</v>
      </c>
    </row>
    <row r="4" spans="2:26">
      <c r="B4" s="25">
        <f>B3+1</f>
        <v>58002</v>
      </c>
      <c r="C4" s="1" t="s">
        <v>14</v>
      </c>
      <c r="D4" s="8">
        <f>'12ヶ月前納一覧'!D7</f>
        <v>5626</v>
      </c>
      <c r="E4" s="9">
        <f>'12ヶ月前納一覧'!E7</f>
        <v>5608</v>
      </c>
      <c r="F4" s="9">
        <f>'12ヶ月前納一覧'!F7</f>
        <v>11197</v>
      </c>
      <c r="G4" s="9">
        <f>'12ヶ月前納一覧'!G7</f>
        <v>16768</v>
      </c>
      <c r="H4" s="9">
        <f>'12ヶ月前納一覧'!H7</f>
        <v>22321</v>
      </c>
      <c r="I4" s="9">
        <f>'12ヶ月前納一覧'!I7</f>
        <v>27856</v>
      </c>
      <c r="J4" s="9">
        <f>'12ヶ月前納一覧'!J7</f>
        <v>33373</v>
      </c>
      <c r="K4" s="9">
        <f>'12ヶ月前納一覧'!K7</f>
        <v>38871</v>
      </c>
      <c r="L4" s="9">
        <f>'12ヶ月前納一覧'!L7</f>
        <v>44352</v>
      </c>
      <c r="M4" s="9">
        <f>'12ヶ月前納一覧'!M7</f>
        <v>49815</v>
      </c>
      <c r="N4" s="9">
        <f>'12ヶ月前納一覧'!N7</f>
        <v>55260</v>
      </c>
      <c r="O4" s="9">
        <f>'12ヶ月前納一覧'!O7</f>
        <v>60687</v>
      </c>
      <c r="P4" s="9">
        <f>'12ヶ月前納一覧'!P7</f>
        <v>66097</v>
      </c>
      <c r="Q4" s="1" t="s">
        <v>14</v>
      </c>
      <c r="R4" s="26">
        <f>B2</f>
        <v>58000</v>
      </c>
      <c r="S4">
        <f t="shared" si="0"/>
        <v>1</v>
      </c>
      <c r="U4" s="149" t="str">
        <f>健康保険及び厚生年金!B15</f>
        <v>78,000</v>
      </c>
      <c r="V4">
        <f>健康保険及び厚生年金!I15</f>
        <v>3783</v>
      </c>
      <c r="W4">
        <f>健康保険及び厚生年金!L15</f>
        <v>639.59999999999991</v>
      </c>
      <c r="X4">
        <f t="shared" si="1"/>
        <v>4423</v>
      </c>
      <c r="Y4" s="129" t="str">
        <f>健康保険及び厚生年金!B15</f>
        <v>78,000</v>
      </c>
    </row>
    <row r="5" spans="2:26">
      <c r="B5" s="25">
        <f>B4+1</f>
        <v>58003</v>
      </c>
      <c r="C5" s="1" t="s">
        <v>27</v>
      </c>
      <c r="D5" s="8">
        <f>'12ヶ月前納一覧'!D8</f>
        <v>951</v>
      </c>
      <c r="E5" s="9">
        <f>'12ヶ月前納一覧'!E8</f>
        <v>948</v>
      </c>
      <c r="F5" s="9">
        <f>'12ヶ月前納一覧'!F8</f>
        <v>1893</v>
      </c>
      <c r="G5" s="9">
        <f>'12ヶ月前納一覧'!G8</f>
        <v>2835</v>
      </c>
      <c r="H5" s="9">
        <f>'12ヶ月前納一覧'!H8</f>
        <v>3773</v>
      </c>
      <c r="I5" s="9">
        <f>'12ヶ月前納一覧'!I8</f>
        <v>4709</v>
      </c>
      <c r="J5" s="9">
        <f>'12ヶ月前納一覧'!J8</f>
        <v>5642</v>
      </c>
      <c r="K5" s="9">
        <f>'12ヶ月前納一覧'!K8</f>
        <v>6572</v>
      </c>
      <c r="L5" s="9">
        <f>'12ヶ月前納一覧'!L8</f>
        <v>7498</v>
      </c>
      <c r="M5" s="9">
        <f>'12ヶ月前納一覧'!M8</f>
        <v>8422</v>
      </c>
      <c r="N5" s="9">
        <f>'12ヶ月前納一覧'!N8</f>
        <v>9342</v>
      </c>
      <c r="O5" s="9">
        <f>'12ヶ月前納一覧'!O8</f>
        <v>10260</v>
      </c>
      <c r="P5" s="10">
        <f>'12ヶ月前納一覧'!P8</f>
        <v>11175</v>
      </c>
      <c r="Q5" s="1" t="s">
        <v>27</v>
      </c>
      <c r="R5" s="26">
        <f>B2</f>
        <v>58000</v>
      </c>
      <c r="S5">
        <f t="shared" si="0"/>
        <v>1</v>
      </c>
      <c r="U5" s="149" t="str">
        <f>健康保険及び厚生年金!B16</f>
        <v>88,000</v>
      </c>
      <c r="V5">
        <f>健康保険及び厚生年金!I16</f>
        <v>4268</v>
      </c>
      <c r="W5">
        <f>健康保険及び厚生年金!L16</f>
        <v>721.59999999999991</v>
      </c>
      <c r="X5">
        <f t="shared" si="1"/>
        <v>4990</v>
      </c>
      <c r="Y5" s="129" t="str">
        <f>健康保険及び厚生年金!B16</f>
        <v>88,000</v>
      </c>
    </row>
    <row r="6" spans="2:26">
      <c r="B6" s="25">
        <f>B5+1</f>
        <v>58004</v>
      </c>
      <c r="C6" s="1" t="s">
        <v>28</v>
      </c>
      <c r="D6" s="18">
        <f>'12ヶ月前納一覧'!D9</f>
        <v>6577</v>
      </c>
      <c r="E6" s="19">
        <f>'12ヶ月前納一覧'!E9</f>
        <v>6556</v>
      </c>
      <c r="F6" s="19">
        <f>'12ヶ月前納一覧'!F9</f>
        <v>13090</v>
      </c>
      <c r="G6" s="19">
        <f>'12ヶ月前納一覧'!G9</f>
        <v>19603</v>
      </c>
      <c r="H6" s="19">
        <f>'12ヶ月前納一覧'!H9</f>
        <v>26094</v>
      </c>
      <c r="I6" s="19">
        <f>'12ヶ月前納一覧'!I9</f>
        <v>32565</v>
      </c>
      <c r="J6" s="19">
        <f>'12ヶ月前納一覧'!J9</f>
        <v>39015</v>
      </c>
      <c r="K6" s="19">
        <f>'12ヶ月前納一覧'!K9</f>
        <v>45443</v>
      </c>
      <c r="L6" s="19">
        <f>'12ヶ月前納一覧'!L9</f>
        <v>51850</v>
      </c>
      <c r="M6" s="19">
        <f>'12ヶ月前納一覧'!M9</f>
        <v>58237</v>
      </c>
      <c r="N6" s="19">
        <f>'12ヶ月前納一覧'!N9</f>
        <v>64602</v>
      </c>
      <c r="O6" s="19">
        <f>'12ヶ月前納一覧'!O9</f>
        <v>70947</v>
      </c>
      <c r="P6" s="23">
        <f>'12ヶ月前納一覧'!P9</f>
        <v>77272</v>
      </c>
      <c r="Q6" s="1" t="s">
        <v>28</v>
      </c>
      <c r="R6" s="26">
        <f>B2</f>
        <v>58000</v>
      </c>
      <c r="S6">
        <f t="shared" si="0"/>
        <v>1</v>
      </c>
      <c r="U6" s="149" t="str">
        <f>健康保険及び厚生年金!B17</f>
        <v>98,000</v>
      </c>
      <c r="V6">
        <f>健康保険及び厚生年金!I17</f>
        <v>4753</v>
      </c>
      <c r="W6">
        <f>健康保険及び厚生年金!L17</f>
        <v>803.59999999999991</v>
      </c>
      <c r="X6">
        <f t="shared" si="1"/>
        <v>5557</v>
      </c>
      <c r="Y6" s="129" t="str">
        <f>健康保険及び厚生年金!B17</f>
        <v>98,000</v>
      </c>
    </row>
    <row r="7" spans="2:26">
      <c r="B7" s="25">
        <f>'12ヶ月前納一覧'!B10</f>
        <v>68000</v>
      </c>
      <c r="C7" s="4" t="s">
        <v>12</v>
      </c>
      <c r="D7" s="5">
        <f>'12ヶ月前納一覧'!D10</f>
        <v>6508</v>
      </c>
      <c r="E7" s="6">
        <f>'12ヶ月前納一覧'!E10</f>
        <v>6486</v>
      </c>
      <c r="F7" s="6">
        <f>'12ヶ月前納一覧'!F10</f>
        <v>12953</v>
      </c>
      <c r="G7" s="6">
        <f>'12ヶ月前納一覧'!G10</f>
        <v>19396</v>
      </c>
      <c r="H7" s="6">
        <f>'12ヶ月前納一覧'!H10</f>
        <v>25819</v>
      </c>
      <c r="I7" s="6">
        <f>'12ヶ月前納一覧'!I10</f>
        <v>32222</v>
      </c>
      <c r="J7" s="6">
        <f>'12ヶ月前納一覧'!J10</f>
        <v>38602</v>
      </c>
      <c r="K7" s="6">
        <f>'12ヶ月前納一覧'!K10</f>
        <v>44963</v>
      </c>
      <c r="L7" s="6">
        <f>'12ヶ月前納一覧'!L10</f>
        <v>51303</v>
      </c>
      <c r="M7" s="6">
        <f>'12ヶ月前納一覧'!M10</f>
        <v>57622</v>
      </c>
      <c r="N7" s="6">
        <f>'12ヶ月前納一覧'!N10</f>
        <v>63920</v>
      </c>
      <c r="O7" s="6">
        <f>'12ヶ月前納一覧'!O10</f>
        <v>70198</v>
      </c>
      <c r="P7" s="7">
        <f>'12ヶ月前納一覧'!P10</f>
        <v>76455</v>
      </c>
      <c r="Q7" s="4" t="s">
        <v>12</v>
      </c>
      <c r="R7" s="26">
        <f>B7</f>
        <v>68000</v>
      </c>
      <c r="S7">
        <f t="shared" si="0"/>
        <v>1</v>
      </c>
      <c r="U7" s="149" t="str">
        <f>健康保険及び厚生年金!B18</f>
        <v>104,000</v>
      </c>
      <c r="V7">
        <f>健康保険及び厚生年金!I18</f>
        <v>5044</v>
      </c>
      <c r="W7">
        <f>健康保険及び厚生年金!L18</f>
        <v>852.79999999999984</v>
      </c>
      <c r="X7">
        <f t="shared" si="1"/>
        <v>5897</v>
      </c>
      <c r="Y7" s="129" t="str">
        <f>健康保険及び厚生年金!B18</f>
        <v>104,000</v>
      </c>
    </row>
    <row r="8" spans="2:26">
      <c r="B8" s="25">
        <f>B7+1</f>
        <v>68001</v>
      </c>
      <c r="C8" s="1" t="s">
        <v>13</v>
      </c>
      <c r="D8" s="8">
        <f>'12ヶ月前納一覧'!D11</f>
        <v>88</v>
      </c>
      <c r="E8" s="9">
        <f>'12ヶ月前納一覧'!E11</f>
        <v>88</v>
      </c>
      <c r="F8" s="9">
        <f>'12ヶ月前納一覧'!F11</f>
        <v>175</v>
      </c>
      <c r="G8" s="9">
        <f>'12ヶ月前納一覧'!G11</f>
        <v>263</v>
      </c>
      <c r="H8" s="9">
        <f>'12ヶ月前納一覧'!H11</f>
        <v>350</v>
      </c>
      <c r="I8" s="9">
        <f>'12ヶ月前納一覧'!I11</f>
        <v>437</v>
      </c>
      <c r="J8" s="9">
        <f>'12ヶ月前納一覧'!J11</f>
        <v>524</v>
      </c>
      <c r="K8" s="9">
        <f>'12ヶ月前納一覧'!K11</f>
        <v>610</v>
      </c>
      <c r="L8" s="9">
        <f>'12ヶ月前納一覧'!L11</f>
        <v>696</v>
      </c>
      <c r="M8" s="9">
        <f>'12ヶ月前納一覧'!M11</f>
        <v>782</v>
      </c>
      <c r="N8" s="9">
        <f>'12ヶ月前納一覧'!N11</f>
        <v>868</v>
      </c>
      <c r="O8" s="9">
        <f>'12ヶ月前納一覧'!O11</f>
        <v>953</v>
      </c>
      <c r="P8" s="10">
        <f>'12ヶ月前納一覧'!P11</f>
        <v>1038</v>
      </c>
      <c r="Q8" s="1" t="s">
        <v>13</v>
      </c>
      <c r="R8" s="26">
        <f>B7</f>
        <v>68000</v>
      </c>
      <c r="S8">
        <f t="shared" si="0"/>
        <v>1</v>
      </c>
      <c r="U8" s="149" t="str">
        <f>健康保険及び厚生年金!B19</f>
        <v>110,000</v>
      </c>
      <c r="V8">
        <f>健康保険及び厚生年金!I19</f>
        <v>5335</v>
      </c>
      <c r="W8">
        <f>健康保険及び厚生年金!L19</f>
        <v>901.99999999999989</v>
      </c>
      <c r="X8">
        <f t="shared" si="1"/>
        <v>6237</v>
      </c>
      <c r="Y8" s="129" t="str">
        <f>健康保険及び厚生年金!B19</f>
        <v>110,000</v>
      </c>
    </row>
    <row r="9" spans="2:26">
      <c r="B9" s="25">
        <f>B8+1</f>
        <v>68002</v>
      </c>
      <c r="C9" s="1" t="s">
        <v>14</v>
      </c>
      <c r="D9" s="8">
        <f>'12ヶ月前納一覧'!D12</f>
        <v>6596</v>
      </c>
      <c r="E9" s="9">
        <f>'12ヶ月前納一覧'!E12</f>
        <v>6574</v>
      </c>
      <c r="F9" s="9">
        <f>'12ヶ月前納一覧'!F12</f>
        <v>13128</v>
      </c>
      <c r="G9" s="9">
        <f>'12ヶ月前納一覧'!G12</f>
        <v>19659</v>
      </c>
      <c r="H9" s="9">
        <f>'12ヶ月前納一覧'!H12</f>
        <v>26169</v>
      </c>
      <c r="I9" s="9">
        <f>'12ヶ月前納一覧'!I12</f>
        <v>32659</v>
      </c>
      <c r="J9" s="9">
        <f>'12ヶ月前納一覧'!J12</f>
        <v>39126</v>
      </c>
      <c r="K9" s="9">
        <f>'12ヶ月前納一覧'!K12</f>
        <v>45573</v>
      </c>
      <c r="L9" s="9">
        <f>'12ヶ月前納一覧'!L12</f>
        <v>51999</v>
      </c>
      <c r="M9" s="9">
        <f>'12ヶ月前納一覧'!M12</f>
        <v>58404</v>
      </c>
      <c r="N9" s="9">
        <f>'12ヶ月前納一覧'!N12</f>
        <v>64788</v>
      </c>
      <c r="O9" s="9">
        <f>'12ヶ月前納一覧'!O12</f>
        <v>71151</v>
      </c>
      <c r="P9" s="9">
        <f>'12ヶ月前納一覧'!P12</f>
        <v>77493</v>
      </c>
      <c r="Q9" s="1" t="s">
        <v>14</v>
      </c>
      <c r="R9" s="26">
        <f>B7</f>
        <v>68000</v>
      </c>
      <c r="S9">
        <f t="shared" si="0"/>
        <v>1</v>
      </c>
      <c r="U9" s="149" t="str">
        <f>健康保険及び厚生年金!B20</f>
        <v>118,000</v>
      </c>
      <c r="V9">
        <f>健康保険及び厚生年金!I20</f>
        <v>5723</v>
      </c>
      <c r="W9">
        <f>健康保険及び厚生年金!L20</f>
        <v>967.59999999999991</v>
      </c>
      <c r="X9">
        <f t="shared" si="1"/>
        <v>6691</v>
      </c>
      <c r="Y9" s="129" t="str">
        <f>健康保険及び厚生年金!B20</f>
        <v>118,000</v>
      </c>
    </row>
    <row r="10" spans="2:26">
      <c r="B10" s="25">
        <f>B9+1</f>
        <v>68003</v>
      </c>
      <c r="C10" s="1" t="s">
        <v>27</v>
      </c>
      <c r="D10" s="8">
        <f>'12ヶ月前納一覧'!D13</f>
        <v>1115</v>
      </c>
      <c r="E10" s="9">
        <f>'12ヶ月前納一覧'!E13</f>
        <v>1111</v>
      </c>
      <c r="F10" s="9">
        <f>'12ヶ月前納一覧'!F13</f>
        <v>2219</v>
      </c>
      <c r="G10" s="9">
        <f>'12ヶ月前納一覧'!G13</f>
        <v>3323</v>
      </c>
      <c r="H10" s="9">
        <f>'12ヶ月前納一覧'!H13</f>
        <v>4424</v>
      </c>
      <c r="I10" s="9">
        <f>'12ヶ月前納一覧'!I13</f>
        <v>5521</v>
      </c>
      <c r="J10" s="9">
        <f>'12ヶ月前納一覧'!J13</f>
        <v>6615</v>
      </c>
      <c r="K10" s="9">
        <f>'12ヶ月前納一覧'!K13</f>
        <v>7705</v>
      </c>
      <c r="L10" s="9">
        <f>'12ヶ月前納一覧'!L13</f>
        <v>8791</v>
      </c>
      <c r="M10" s="9">
        <f>'12ヶ月前納一覧'!M13</f>
        <v>9874</v>
      </c>
      <c r="N10" s="9">
        <f>'12ヶ月前納一覧'!N13</f>
        <v>10953</v>
      </c>
      <c r="O10" s="9">
        <f>'12ヶ月前納一覧'!O13</f>
        <v>12029</v>
      </c>
      <c r="P10" s="10">
        <f>'12ヶ月前納一覧'!P13</f>
        <v>13101</v>
      </c>
      <c r="Q10" s="1" t="s">
        <v>27</v>
      </c>
      <c r="R10" s="26">
        <f>B7</f>
        <v>68000</v>
      </c>
      <c r="S10">
        <f t="shared" si="0"/>
        <v>1</v>
      </c>
      <c r="U10" s="149" t="str">
        <f>健康保険及び厚生年金!B21</f>
        <v>126,000</v>
      </c>
      <c r="V10">
        <f>健康保険及び厚生年金!I21</f>
        <v>6111</v>
      </c>
      <c r="W10">
        <f>健康保険及び厚生年金!L21</f>
        <v>1033.1999999999998</v>
      </c>
      <c r="X10">
        <f t="shared" si="1"/>
        <v>7144</v>
      </c>
      <c r="Y10" s="129" t="str">
        <f>健康保険及び厚生年金!B21</f>
        <v>126,000</v>
      </c>
    </row>
    <row r="11" spans="2:26">
      <c r="B11" s="25">
        <f>B10+1</f>
        <v>68004</v>
      </c>
      <c r="C11" s="1" t="s">
        <v>28</v>
      </c>
      <c r="D11" s="18">
        <f>'12ヶ月前納一覧'!D14</f>
        <v>7711</v>
      </c>
      <c r="E11" s="19">
        <f>'12ヶ月前納一覧'!E14</f>
        <v>7685</v>
      </c>
      <c r="F11" s="19">
        <f>'12ヶ月前納一覧'!F14</f>
        <v>15347</v>
      </c>
      <c r="G11" s="19">
        <f>'12ヶ月前納一覧'!G14</f>
        <v>22982</v>
      </c>
      <c r="H11" s="19">
        <f>'12ヶ月前納一覧'!H14</f>
        <v>30593</v>
      </c>
      <c r="I11" s="19">
        <f>'12ヶ月前納一覧'!I14</f>
        <v>38180</v>
      </c>
      <c r="J11" s="19">
        <f>'12ヶ月前納一覧'!J14</f>
        <v>45741</v>
      </c>
      <c r="K11" s="19">
        <f>'12ヶ月前納一覧'!K14</f>
        <v>53278</v>
      </c>
      <c r="L11" s="19">
        <f>'12ヶ月前納一覧'!L14</f>
        <v>60790</v>
      </c>
      <c r="M11" s="19">
        <f>'12ヶ月前納一覧'!M14</f>
        <v>68278</v>
      </c>
      <c r="N11" s="19">
        <f>'12ヶ月前納一覧'!N14</f>
        <v>75741</v>
      </c>
      <c r="O11" s="19">
        <f>'12ヶ月前納一覧'!O14</f>
        <v>83180</v>
      </c>
      <c r="P11" s="23">
        <f>'12ヶ月前納一覧'!P14</f>
        <v>90594</v>
      </c>
      <c r="Q11" s="1" t="s">
        <v>28</v>
      </c>
      <c r="R11" s="26">
        <f>B7</f>
        <v>68000</v>
      </c>
      <c r="S11">
        <f t="shared" si="0"/>
        <v>1</v>
      </c>
      <c r="U11" s="149" t="str">
        <f>健康保険及び厚生年金!B22</f>
        <v>134,000</v>
      </c>
      <c r="V11">
        <f>健康保険及び厚生年金!I22</f>
        <v>6499</v>
      </c>
      <c r="W11">
        <f>健康保険及び厚生年金!L22</f>
        <v>1098.8</v>
      </c>
      <c r="X11">
        <f t="shared" si="1"/>
        <v>7598</v>
      </c>
      <c r="Y11" s="129" t="str">
        <f>健康保険及び厚生年金!B22</f>
        <v>134,000</v>
      </c>
    </row>
    <row r="12" spans="2:26">
      <c r="B12" s="25">
        <f>'12ヶ月前納一覧'!B15</f>
        <v>78000</v>
      </c>
      <c r="C12" s="4" t="s">
        <v>12</v>
      </c>
      <c r="D12" s="5">
        <f>'12ヶ月前納一覧'!D15</f>
        <v>7465</v>
      </c>
      <c r="E12" s="6">
        <f>'12ヶ月前納一覧'!E15</f>
        <v>7440</v>
      </c>
      <c r="F12" s="6">
        <f>'12ヶ月前納一覧'!F15</f>
        <v>14857</v>
      </c>
      <c r="G12" s="6">
        <f>'12ヶ月前納一覧'!G15</f>
        <v>22248</v>
      </c>
      <c r="H12" s="6">
        <f>'12ヶ月前納一覧'!H15</f>
        <v>29616</v>
      </c>
      <c r="I12" s="6">
        <f>'12ヶ月前納一覧'!I15</f>
        <v>36959</v>
      </c>
      <c r="J12" s="6">
        <f>'12ヶ月前納一覧'!J15</f>
        <v>44279</v>
      </c>
      <c r="K12" s="6">
        <f>'12ヶ月前納一覧'!K15</f>
        <v>51575</v>
      </c>
      <c r="L12" s="6">
        <f>'12ヶ月前納一覧'!L15</f>
        <v>58847</v>
      </c>
      <c r="M12" s="6">
        <f>'12ヶ月前納一覧'!M15</f>
        <v>66096</v>
      </c>
      <c r="N12" s="6">
        <f>'12ヶ月前納一覧'!N15</f>
        <v>73320</v>
      </c>
      <c r="O12" s="6">
        <f>'12ヶ月前納一覧'!O15</f>
        <v>80521</v>
      </c>
      <c r="P12" s="7">
        <f>'12ヶ月前納一覧'!P15</f>
        <v>87698</v>
      </c>
      <c r="Q12" s="4" t="s">
        <v>12</v>
      </c>
      <c r="R12" s="26">
        <f>B12</f>
        <v>78000</v>
      </c>
      <c r="S12">
        <f t="shared" si="0"/>
        <v>1</v>
      </c>
      <c r="U12" s="149" t="str">
        <f>健康保険及び厚生年金!B23</f>
        <v>142,000</v>
      </c>
      <c r="V12">
        <f>健康保険及び厚生年金!I23</f>
        <v>6887</v>
      </c>
      <c r="W12">
        <f>健康保険及び厚生年金!L23</f>
        <v>1164.3999999999999</v>
      </c>
      <c r="X12">
        <f t="shared" si="1"/>
        <v>8051</v>
      </c>
      <c r="Y12" s="129" t="str">
        <f>健康保険及び厚生年金!B23</f>
        <v>142,000</v>
      </c>
    </row>
    <row r="13" spans="2:26">
      <c r="B13" s="25">
        <f>B12+1</f>
        <v>78001</v>
      </c>
      <c r="C13" s="1" t="s">
        <v>13</v>
      </c>
      <c r="D13" s="8">
        <f>'12ヶ月前納一覧'!D16</f>
        <v>101</v>
      </c>
      <c r="E13" s="9">
        <f>'12ヶ月前納一覧'!E16</f>
        <v>101</v>
      </c>
      <c r="F13" s="9">
        <f>'12ヶ月前納一覧'!F16</f>
        <v>201</v>
      </c>
      <c r="G13" s="9">
        <f>'12ヶ月前納一覧'!G16</f>
        <v>302</v>
      </c>
      <c r="H13" s="9">
        <f>'12ヶ月前納一覧'!H16</f>
        <v>402</v>
      </c>
      <c r="I13" s="9">
        <f>'12ヶ月前納一覧'!I16</f>
        <v>502</v>
      </c>
      <c r="J13" s="9">
        <f>'12ヶ月前納一覧'!J16</f>
        <v>601</v>
      </c>
      <c r="K13" s="9">
        <f>'12ヶ月前納一覧'!K16</f>
        <v>700</v>
      </c>
      <c r="L13" s="9">
        <f>'12ヶ月前納一覧'!L16</f>
        <v>799</v>
      </c>
      <c r="M13" s="9">
        <f>'12ヶ月前納一覧'!M16</f>
        <v>897</v>
      </c>
      <c r="N13" s="9">
        <f>'12ヶ月前納一覧'!N16</f>
        <v>995</v>
      </c>
      <c r="O13" s="9">
        <f>'12ヶ月前納一覧'!O16</f>
        <v>1093</v>
      </c>
      <c r="P13" s="10">
        <f>'12ヶ月前納一覧'!P16</f>
        <v>1191</v>
      </c>
      <c r="Q13" s="1" t="s">
        <v>13</v>
      </c>
      <c r="R13" s="26">
        <f>B12</f>
        <v>78000</v>
      </c>
      <c r="S13">
        <f t="shared" si="0"/>
        <v>1</v>
      </c>
      <c r="U13" s="149" t="str">
        <f>健康保険及び厚生年金!B24</f>
        <v>150,000</v>
      </c>
      <c r="V13">
        <f>健康保険及び厚生年金!I24</f>
        <v>7275</v>
      </c>
      <c r="W13">
        <f>健康保険及び厚生年金!L24</f>
        <v>1229.9999999999998</v>
      </c>
      <c r="X13">
        <f t="shared" si="1"/>
        <v>8505</v>
      </c>
      <c r="Y13" s="129" t="str">
        <f>健康保険及び厚生年金!B24</f>
        <v>150,000</v>
      </c>
    </row>
    <row r="14" spans="2:26">
      <c r="B14" s="25">
        <f>B13+1</f>
        <v>78002</v>
      </c>
      <c r="C14" s="1" t="s">
        <v>14</v>
      </c>
      <c r="D14" s="8">
        <f>'12ヶ月前納一覧'!D17</f>
        <v>7566</v>
      </c>
      <c r="E14" s="9">
        <f>'12ヶ月前納一覧'!E17</f>
        <v>7541</v>
      </c>
      <c r="F14" s="9">
        <f>'12ヶ月前納一覧'!F17</f>
        <v>15058</v>
      </c>
      <c r="G14" s="9">
        <f>'12ヶ月前納一覧'!G17</f>
        <v>22550</v>
      </c>
      <c r="H14" s="9">
        <f>'12ヶ月前納一覧'!H17</f>
        <v>30018</v>
      </c>
      <c r="I14" s="9">
        <f>'12ヶ月前納一覧'!I17</f>
        <v>37461</v>
      </c>
      <c r="J14" s="9">
        <f>'12ヶ月前納一覧'!J17</f>
        <v>44880</v>
      </c>
      <c r="K14" s="9">
        <f>'12ヶ月前納一覧'!K17</f>
        <v>52275</v>
      </c>
      <c r="L14" s="9">
        <f>'12ヶ月前納一覧'!L17</f>
        <v>59646</v>
      </c>
      <c r="M14" s="9">
        <f>'12ヶ月前納一覧'!M17</f>
        <v>66993</v>
      </c>
      <c r="N14" s="9">
        <f>'12ヶ月前納一覧'!N17</f>
        <v>74315</v>
      </c>
      <c r="O14" s="9">
        <f>'12ヶ月前納一覧'!O17</f>
        <v>81614</v>
      </c>
      <c r="P14" s="9">
        <f>'12ヶ月前納一覧'!P17</f>
        <v>88889</v>
      </c>
      <c r="Q14" s="1" t="s">
        <v>14</v>
      </c>
      <c r="R14" s="26">
        <f>B12</f>
        <v>78000</v>
      </c>
      <c r="S14">
        <f t="shared" si="0"/>
        <v>1</v>
      </c>
      <c r="U14" s="149" t="str">
        <f>健康保険及び厚生年金!B25</f>
        <v>160,000</v>
      </c>
      <c r="V14">
        <f>健康保険及び厚生年金!I25</f>
        <v>7760</v>
      </c>
      <c r="W14">
        <f>健康保険及び厚生年金!L25</f>
        <v>1311.9999999999998</v>
      </c>
      <c r="X14">
        <f t="shared" si="1"/>
        <v>9072</v>
      </c>
      <c r="Y14" s="129" t="str">
        <f>健康保険及び厚生年金!B25</f>
        <v>160,000</v>
      </c>
    </row>
    <row r="15" spans="2:26">
      <c r="B15" s="25">
        <f>B14+1</f>
        <v>78003</v>
      </c>
      <c r="C15" s="1" t="s">
        <v>27</v>
      </c>
      <c r="D15" s="8">
        <f>'12ヶ月前納一覧'!D18</f>
        <v>1279</v>
      </c>
      <c r="E15" s="9">
        <f>'12ヶ月前納一覧'!E18</f>
        <v>1275</v>
      </c>
      <c r="F15" s="9">
        <f>'12ヶ月前納一覧'!F18</f>
        <v>2545</v>
      </c>
      <c r="G15" s="9">
        <f>'12ヶ月前納一覧'!G18</f>
        <v>3812</v>
      </c>
      <c r="H15" s="9">
        <f>'12ヶ月前納一覧'!H18</f>
        <v>5075</v>
      </c>
      <c r="I15" s="9">
        <f>'12ヶ月前納一覧'!I18</f>
        <v>6333</v>
      </c>
      <c r="J15" s="9">
        <f>'12ヶ月前納一覧'!J18</f>
        <v>7588</v>
      </c>
      <c r="K15" s="9">
        <f>'12ヶ月前納一覧'!K18</f>
        <v>8838</v>
      </c>
      <c r="L15" s="9">
        <f>'12ヶ月前納一覧'!L18</f>
        <v>10084</v>
      </c>
      <c r="M15" s="9">
        <f>'12ヶ月前納一覧'!M18</f>
        <v>11326</v>
      </c>
      <c r="N15" s="9">
        <f>'12ヶ月前納一覧'!N18</f>
        <v>12564</v>
      </c>
      <c r="O15" s="9">
        <f>'12ヶ月前納一覧'!O18</f>
        <v>13798</v>
      </c>
      <c r="P15" s="10">
        <f>'12ヶ月前納一覧'!P18</f>
        <v>15028</v>
      </c>
      <c r="Q15" s="1" t="s">
        <v>27</v>
      </c>
      <c r="R15" s="26">
        <f>B12</f>
        <v>78000</v>
      </c>
      <c r="S15">
        <f t="shared" si="0"/>
        <v>1</v>
      </c>
      <c r="U15" s="149" t="str">
        <f>健康保険及び厚生年金!B26</f>
        <v>170,000</v>
      </c>
      <c r="V15">
        <f>健康保険及び厚生年金!I26</f>
        <v>8245</v>
      </c>
      <c r="W15">
        <f>健康保険及び厚生年金!L26</f>
        <v>1393.9999999999998</v>
      </c>
      <c r="X15">
        <f t="shared" si="1"/>
        <v>9639</v>
      </c>
      <c r="Y15" s="129" t="str">
        <f>健康保険及び厚生年金!B26</f>
        <v>170,000</v>
      </c>
    </row>
    <row r="16" spans="2:26">
      <c r="B16" s="25">
        <f>B15+1</f>
        <v>78004</v>
      </c>
      <c r="C16" s="1" t="s">
        <v>28</v>
      </c>
      <c r="D16" s="18">
        <f>'12ヶ月前納一覧'!D19</f>
        <v>8845</v>
      </c>
      <c r="E16" s="19">
        <f>'12ヶ月前納一覧'!E19</f>
        <v>8816</v>
      </c>
      <c r="F16" s="19">
        <f>'12ヶ月前納一覧'!F19</f>
        <v>17603</v>
      </c>
      <c r="G16" s="19">
        <f>'12ヶ月前納一覧'!G19</f>
        <v>26362</v>
      </c>
      <c r="H16" s="19">
        <f>'12ヶ月前納一覧'!H19</f>
        <v>35093</v>
      </c>
      <c r="I16" s="19">
        <f>'12ヶ月前納一覧'!I19</f>
        <v>43794</v>
      </c>
      <c r="J16" s="19">
        <f>'12ヶ月前納一覧'!J19</f>
        <v>52468</v>
      </c>
      <c r="K16" s="19">
        <f>'12ヶ月前納一覧'!K19</f>
        <v>61113</v>
      </c>
      <c r="L16" s="19">
        <f>'12ヶ月前納一覧'!L19</f>
        <v>69730</v>
      </c>
      <c r="M16" s="19">
        <f>'12ヶ月前納一覧'!M19</f>
        <v>78319</v>
      </c>
      <c r="N16" s="19">
        <f>'12ヶ月前納一覧'!N19</f>
        <v>86879</v>
      </c>
      <c r="O16" s="19">
        <f>'12ヶ月前納一覧'!O19</f>
        <v>95412</v>
      </c>
      <c r="P16" s="23">
        <f>'12ヶ月前納一覧'!P19</f>
        <v>103917</v>
      </c>
      <c r="Q16" s="1" t="s">
        <v>28</v>
      </c>
      <c r="R16" s="26">
        <f>B12</f>
        <v>78000</v>
      </c>
      <c r="S16">
        <f t="shared" si="0"/>
        <v>1</v>
      </c>
      <c r="U16" s="149" t="str">
        <f>健康保険及び厚生年金!B27</f>
        <v>180,000</v>
      </c>
      <c r="V16">
        <f>健康保険及び厚生年金!I27</f>
        <v>8730</v>
      </c>
      <c r="W16">
        <f>健康保険及び厚生年金!L27</f>
        <v>1475.9999999999998</v>
      </c>
      <c r="X16">
        <f t="shared" si="1"/>
        <v>10206</v>
      </c>
      <c r="Y16" s="129" t="str">
        <f>健康保険及び厚生年金!B27</f>
        <v>180,000</v>
      </c>
    </row>
    <row r="17" spans="2:25">
      <c r="B17" s="25">
        <f>'12ヶ月前納一覧'!B20</f>
        <v>88000</v>
      </c>
      <c r="C17" s="4" t="s">
        <v>12</v>
      </c>
      <c r="D17" s="5">
        <f>'12ヶ月前納一覧'!D20</f>
        <v>8422</v>
      </c>
      <c r="E17" s="6">
        <f>'12ヶ月前納一覧'!E20</f>
        <v>8394</v>
      </c>
      <c r="F17" s="6">
        <f>'12ヶ月前納一覧'!F20</f>
        <v>16762</v>
      </c>
      <c r="G17" s="6">
        <f>'12ヶ月前納一覧'!G20</f>
        <v>25101</v>
      </c>
      <c r="H17" s="6">
        <f>'12ヶ月前納一覧'!H20</f>
        <v>33413</v>
      </c>
      <c r="I17" s="6">
        <f>'12ヶ月前納一覧'!I20</f>
        <v>41698</v>
      </c>
      <c r="J17" s="6">
        <f>'12ヶ月前納一覧'!J20</f>
        <v>49956</v>
      </c>
      <c r="K17" s="6">
        <f>'12ヶ月前納一覧'!K20</f>
        <v>58187</v>
      </c>
      <c r="L17" s="6">
        <f>'12ヶ月前納一覧'!L20</f>
        <v>66392</v>
      </c>
      <c r="M17" s="6">
        <f>'12ヶ月前納一覧'!M20</f>
        <v>74569</v>
      </c>
      <c r="N17" s="6">
        <f>'12ヶ月前納一覧'!N20</f>
        <v>82720</v>
      </c>
      <c r="O17" s="6">
        <f>'12ヶ月前納一覧'!O20</f>
        <v>90844</v>
      </c>
      <c r="P17" s="7">
        <f>'12ヶ月前納一覧'!P20</f>
        <v>98941</v>
      </c>
      <c r="Q17" s="4" t="s">
        <v>12</v>
      </c>
      <c r="R17" s="26">
        <f>B17</f>
        <v>88000</v>
      </c>
      <c r="S17">
        <f t="shared" si="0"/>
        <v>1</v>
      </c>
      <c r="U17" s="149" t="str">
        <f>健康保険及び厚生年金!B28</f>
        <v>190,000</v>
      </c>
      <c r="V17">
        <f>健康保険及び厚生年金!I28</f>
        <v>9215</v>
      </c>
      <c r="W17">
        <f>健康保険及び厚生年金!L28</f>
        <v>1557.9999999999998</v>
      </c>
      <c r="X17">
        <f t="shared" si="1"/>
        <v>10773</v>
      </c>
      <c r="Y17" s="129" t="str">
        <f>健康保険及び厚生年金!B28</f>
        <v>190,000</v>
      </c>
    </row>
    <row r="18" spans="2:25">
      <c r="B18" s="25">
        <f>B17+1</f>
        <v>88001</v>
      </c>
      <c r="C18" s="1" t="s">
        <v>13</v>
      </c>
      <c r="D18" s="8">
        <f>'12ヶ月前納一覧'!D21</f>
        <v>114</v>
      </c>
      <c r="E18" s="9">
        <f>'12ヶ月前納一覧'!E21</f>
        <v>114</v>
      </c>
      <c r="F18" s="9">
        <f>'12ヶ月前納一覧'!F21</f>
        <v>227</v>
      </c>
      <c r="G18" s="9">
        <f>'12ヶ月前納一覧'!G21</f>
        <v>340</v>
      </c>
      <c r="H18" s="9">
        <f>'12ヶ月前納一覧'!H21</f>
        <v>453</v>
      </c>
      <c r="I18" s="9">
        <f>'12ヶ月前納一覧'!I21</f>
        <v>566</v>
      </c>
      <c r="J18" s="9">
        <f>'12ヶ月前納一覧'!J21</f>
        <v>678</v>
      </c>
      <c r="K18" s="9">
        <f>'12ヶ月前納一覧'!K21</f>
        <v>790</v>
      </c>
      <c r="L18" s="9">
        <f>'12ヶ月前納一覧'!L21</f>
        <v>901</v>
      </c>
      <c r="M18" s="9">
        <f>'12ヶ月前納一覧'!M21</f>
        <v>1012</v>
      </c>
      <c r="N18" s="9">
        <f>'12ヶ月前納一覧'!N21</f>
        <v>1123</v>
      </c>
      <c r="O18" s="9">
        <f>'12ヶ月前納一覧'!O21</f>
        <v>1234</v>
      </c>
      <c r="P18" s="10">
        <f>'12ヶ月前納一覧'!P21</f>
        <v>1344</v>
      </c>
      <c r="Q18" s="1" t="s">
        <v>13</v>
      </c>
      <c r="R18" s="26">
        <f>B17</f>
        <v>88000</v>
      </c>
      <c r="S18">
        <f t="shared" si="0"/>
        <v>1</v>
      </c>
      <c r="U18" s="149" t="str">
        <f>健康保険及び厚生年金!B29</f>
        <v>200,000</v>
      </c>
      <c r="V18">
        <f>健康保険及び厚生年金!I29</f>
        <v>9700</v>
      </c>
      <c r="W18">
        <f>健康保険及び厚生年金!L29</f>
        <v>1639.9999999999998</v>
      </c>
      <c r="X18">
        <f t="shared" si="1"/>
        <v>11340</v>
      </c>
      <c r="Y18" s="129" t="str">
        <f>健康保険及び厚生年金!B29</f>
        <v>200,000</v>
      </c>
    </row>
    <row r="19" spans="2:25">
      <c r="B19" s="25">
        <f>B18+1</f>
        <v>88002</v>
      </c>
      <c r="C19" s="1" t="s">
        <v>14</v>
      </c>
      <c r="D19" s="8">
        <f>'12ヶ月前納一覧'!D22</f>
        <v>8536</v>
      </c>
      <c r="E19" s="9">
        <f>'12ヶ月前納一覧'!E22</f>
        <v>8508</v>
      </c>
      <c r="F19" s="9">
        <f>'12ヶ月前納一覧'!F22</f>
        <v>16989</v>
      </c>
      <c r="G19" s="9">
        <f>'12ヶ月前納一覧'!G22</f>
        <v>25441</v>
      </c>
      <c r="H19" s="9">
        <f>'12ヶ月前納一覧'!H22</f>
        <v>33866</v>
      </c>
      <c r="I19" s="9">
        <f>'12ヶ月前納一覧'!I22</f>
        <v>42264</v>
      </c>
      <c r="J19" s="9">
        <f>'12ヶ月前納一覧'!J22</f>
        <v>50634</v>
      </c>
      <c r="K19" s="9">
        <f>'12ヶ月前納一覧'!K22</f>
        <v>58977</v>
      </c>
      <c r="L19" s="9">
        <f>'12ヶ月前納一覧'!L22</f>
        <v>67293</v>
      </c>
      <c r="M19" s="9">
        <f>'12ヶ月前納一覧'!M22</f>
        <v>75581</v>
      </c>
      <c r="N19" s="9">
        <f>'12ヶ月前納一覧'!N22</f>
        <v>83843</v>
      </c>
      <c r="O19" s="9">
        <f>'12ヶ月前納一覧'!O22</f>
        <v>92078</v>
      </c>
      <c r="P19" s="9">
        <f>'12ヶ月前納一覧'!P22</f>
        <v>100285</v>
      </c>
      <c r="Q19" s="1" t="s">
        <v>14</v>
      </c>
      <c r="R19" s="26">
        <f>B17</f>
        <v>88000</v>
      </c>
      <c r="S19">
        <f t="shared" si="0"/>
        <v>1</v>
      </c>
      <c r="U19" s="149" t="str">
        <f>健康保険及び厚生年金!B30</f>
        <v>220,000</v>
      </c>
      <c r="V19">
        <f>健康保険及び厚生年金!I30</f>
        <v>10670</v>
      </c>
      <c r="W19">
        <f>健康保険及び厚生年金!L30</f>
        <v>1803.9999999999998</v>
      </c>
      <c r="X19">
        <f t="shared" si="1"/>
        <v>12474</v>
      </c>
      <c r="Y19" s="129" t="str">
        <f>健康保険及び厚生年金!B30</f>
        <v>220,000</v>
      </c>
    </row>
    <row r="20" spans="2:25">
      <c r="B20" s="25">
        <f>B19+1</f>
        <v>88003</v>
      </c>
      <c r="C20" s="1" t="s">
        <v>27</v>
      </c>
      <c r="D20" s="8">
        <f>'12ヶ月前納一覧'!D23</f>
        <v>1443</v>
      </c>
      <c r="E20" s="9">
        <f>'12ヶ月前納一覧'!E23</f>
        <v>1438</v>
      </c>
      <c r="F20" s="9">
        <f>'12ヶ月前納一覧'!F23</f>
        <v>2872</v>
      </c>
      <c r="G20" s="9">
        <f>'12ヶ月前納一覧'!G23</f>
        <v>4301</v>
      </c>
      <c r="H20" s="9">
        <f>'12ヶ月前納一覧'!H23</f>
        <v>5725</v>
      </c>
      <c r="I20" s="9">
        <f>'12ヶ月前納一覧'!I23</f>
        <v>7145</v>
      </c>
      <c r="J20" s="9">
        <f>'12ヶ月前納一覧'!J23</f>
        <v>8560</v>
      </c>
      <c r="K20" s="9">
        <f>'12ヶ月前納一覧'!K23</f>
        <v>9971</v>
      </c>
      <c r="L20" s="9">
        <f>'12ヶ月前納一覧'!L23</f>
        <v>11377</v>
      </c>
      <c r="M20" s="9">
        <f>'12ヶ月前納一覧'!M23</f>
        <v>12778</v>
      </c>
      <c r="N20" s="9">
        <f>'12ヶ月前納一覧'!N23</f>
        <v>14175</v>
      </c>
      <c r="O20" s="9">
        <f>'12ヶ月前納一覧'!O23</f>
        <v>15567</v>
      </c>
      <c r="P20" s="10">
        <f>'12ヶ月前納一覧'!P23</f>
        <v>16955</v>
      </c>
      <c r="Q20" s="1" t="s">
        <v>27</v>
      </c>
      <c r="R20" s="26">
        <f>B17</f>
        <v>88000</v>
      </c>
      <c r="S20">
        <f t="shared" si="0"/>
        <v>1</v>
      </c>
      <c r="U20" s="149" t="str">
        <f>健康保険及び厚生年金!B31</f>
        <v>240,000</v>
      </c>
      <c r="V20">
        <f>健康保険及び厚生年金!I31</f>
        <v>11640</v>
      </c>
      <c r="W20">
        <f>健康保険及び厚生年金!L31</f>
        <v>1967.9999999999998</v>
      </c>
      <c r="X20">
        <f t="shared" si="1"/>
        <v>13608</v>
      </c>
      <c r="Y20" s="129" t="str">
        <f>健康保険及び厚生年金!B31</f>
        <v>240,000</v>
      </c>
    </row>
    <row r="21" spans="2:25">
      <c r="B21" s="25">
        <f>B20+1</f>
        <v>88004</v>
      </c>
      <c r="C21" s="1" t="s">
        <v>28</v>
      </c>
      <c r="D21" s="18">
        <f>'12ヶ月前納一覧'!D24</f>
        <v>9979</v>
      </c>
      <c r="E21" s="19">
        <f>'12ヶ月前納一覧'!E24</f>
        <v>9946</v>
      </c>
      <c r="F21" s="19">
        <f>'12ヶ月前納一覧'!F24</f>
        <v>19861</v>
      </c>
      <c r="G21" s="19">
        <f>'12ヶ月前納一覧'!G24</f>
        <v>29742</v>
      </c>
      <c r="H21" s="19">
        <f>'12ヶ月前納一覧'!H24</f>
        <v>39591</v>
      </c>
      <c r="I21" s="19">
        <f>'12ヶ月前納一覧'!I24</f>
        <v>49409</v>
      </c>
      <c r="J21" s="19">
        <f>'12ヶ月前納一覧'!J24</f>
        <v>59194</v>
      </c>
      <c r="K21" s="19">
        <f>'12ヶ月前納一覧'!K24</f>
        <v>68948</v>
      </c>
      <c r="L21" s="19">
        <f>'12ヶ月前納一覧'!L24</f>
        <v>78670</v>
      </c>
      <c r="M21" s="19">
        <f>'12ヶ月前納一覧'!M24</f>
        <v>88359</v>
      </c>
      <c r="N21" s="19">
        <f>'12ヶ月前納一覧'!N24</f>
        <v>98018</v>
      </c>
      <c r="O21" s="19">
        <f>'12ヶ月前納一覧'!O24</f>
        <v>107645</v>
      </c>
      <c r="P21" s="23">
        <f>'12ヶ月前納一覧'!P24</f>
        <v>117240</v>
      </c>
      <c r="Q21" s="1" t="s">
        <v>28</v>
      </c>
      <c r="R21" s="26">
        <f>B17</f>
        <v>88000</v>
      </c>
      <c r="S21">
        <f t="shared" si="0"/>
        <v>1</v>
      </c>
      <c r="U21" s="149" t="str">
        <f>健康保険及び厚生年金!B32</f>
        <v>260,000</v>
      </c>
      <c r="V21">
        <f>健康保険及び厚生年金!I32</f>
        <v>12610</v>
      </c>
      <c r="W21">
        <f>健康保険及び厚生年金!L32</f>
        <v>2131.9999999999995</v>
      </c>
      <c r="X21">
        <f t="shared" si="1"/>
        <v>14742</v>
      </c>
      <c r="Y21" s="129" t="str">
        <f>健康保険及び厚生年金!B32</f>
        <v>260,000</v>
      </c>
    </row>
    <row r="22" spans="2:25">
      <c r="B22" s="25">
        <f>'12ヶ月前納一覧'!B25</f>
        <v>98000</v>
      </c>
      <c r="C22" s="4" t="s">
        <v>12</v>
      </c>
      <c r="D22" s="5">
        <f>'12ヶ月前納一覧'!D25</f>
        <v>9379</v>
      </c>
      <c r="E22" s="6">
        <f>'12ヶ月前納一覧'!E25</f>
        <v>9349</v>
      </c>
      <c r="F22" s="6">
        <f>'12ヶ月前納一覧'!F25</f>
        <v>18666</v>
      </c>
      <c r="G22" s="6">
        <f>'12ヶ月前納一覧'!G25</f>
        <v>27953</v>
      </c>
      <c r="H22" s="6">
        <f>'12ヶ月前納一覧'!H25</f>
        <v>37210</v>
      </c>
      <c r="I22" s="6">
        <f>'12ヶ月前納一覧'!I25</f>
        <v>46437</v>
      </c>
      <c r="J22" s="6">
        <f>'12ヶ月前納一覧'!J25</f>
        <v>55633</v>
      </c>
      <c r="K22" s="6">
        <f>'12ヶ月前納一覧'!K25</f>
        <v>64799</v>
      </c>
      <c r="L22" s="6">
        <f>'12ヶ月前納一覧'!L25</f>
        <v>73936</v>
      </c>
      <c r="M22" s="6">
        <f>'12ヶ月前納一覧'!M25</f>
        <v>83042</v>
      </c>
      <c r="N22" s="6">
        <f>'12ヶ月前納一覧'!N25</f>
        <v>92120</v>
      </c>
      <c r="O22" s="6">
        <f>'12ヶ月前納一覧'!O25</f>
        <v>101167</v>
      </c>
      <c r="P22" s="7">
        <f>'12ヶ月前納一覧'!P25</f>
        <v>110185</v>
      </c>
      <c r="Q22" s="4" t="s">
        <v>12</v>
      </c>
      <c r="R22" s="26">
        <f>B22</f>
        <v>98000</v>
      </c>
      <c r="S22">
        <f t="shared" si="0"/>
        <v>1</v>
      </c>
      <c r="U22" s="149" t="str">
        <f>健康保険及び厚生年金!B33</f>
        <v>280,000</v>
      </c>
      <c r="V22">
        <f>健康保険及び厚生年金!I33</f>
        <v>13580</v>
      </c>
      <c r="W22">
        <f>健康保険及び厚生年金!L33</f>
        <v>2295.9999999999995</v>
      </c>
      <c r="X22">
        <f t="shared" si="1"/>
        <v>15876</v>
      </c>
      <c r="Y22" s="129" t="str">
        <f>健康保険及び厚生年金!B33</f>
        <v>280,000</v>
      </c>
    </row>
    <row r="23" spans="2:25">
      <c r="B23" s="25">
        <f>B22+1</f>
        <v>98001</v>
      </c>
      <c r="C23" s="1" t="s">
        <v>13</v>
      </c>
      <c r="D23" s="8">
        <f>'12ヶ月前納一覧'!D26</f>
        <v>127</v>
      </c>
      <c r="E23" s="9">
        <f>'12ヶ月前納一覧'!E26</f>
        <v>126</v>
      </c>
      <c r="F23" s="9">
        <f>'12ヶ月前納一覧'!F26</f>
        <v>253</v>
      </c>
      <c r="G23" s="9">
        <f>'12ヶ月前納一覧'!G26</f>
        <v>379</v>
      </c>
      <c r="H23" s="9">
        <f>'12ヶ月前納一覧'!H26</f>
        <v>505</v>
      </c>
      <c r="I23" s="9">
        <f>'12ヶ月前納一覧'!I26</f>
        <v>630</v>
      </c>
      <c r="J23" s="9">
        <f>'12ヶ月前納一覧'!J26</f>
        <v>755</v>
      </c>
      <c r="K23" s="9">
        <f>'12ヶ月前納一覧'!K26</f>
        <v>880</v>
      </c>
      <c r="L23" s="9">
        <f>'12ヶ月前納一覧'!L26</f>
        <v>1004</v>
      </c>
      <c r="M23" s="9">
        <f>'12ヶ月前納一覧'!M26</f>
        <v>1128</v>
      </c>
      <c r="N23" s="9">
        <f>'12ヶ月前納一覧'!N26</f>
        <v>1251</v>
      </c>
      <c r="O23" s="9">
        <f>'12ヶ月前納一覧'!O26</f>
        <v>1374</v>
      </c>
      <c r="P23" s="10">
        <f>'12ヶ月前納一覧'!P26</f>
        <v>1496</v>
      </c>
      <c r="Q23" s="1" t="s">
        <v>13</v>
      </c>
      <c r="R23" s="26">
        <f>B22</f>
        <v>98000</v>
      </c>
      <c r="S23">
        <f t="shared" si="0"/>
        <v>1</v>
      </c>
      <c r="U23" s="149" t="str">
        <f>健康保険及び厚生年金!B34</f>
        <v>300,000</v>
      </c>
      <c r="V23">
        <f>健康保険及び厚生年金!I34</f>
        <v>14550</v>
      </c>
      <c r="W23">
        <f>健康保険及び厚生年金!L34</f>
        <v>2459.9999999999995</v>
      </c>
      <c r="X23">
        <f t="shared" si="1"/>
        <v>17010</v>
      </c>
      <c r="Y23" s="129" t="str">
        <f>健康保険及び厚生年金!B34</f>
        <v>300,000</v>
      </c>
    </row>
    <row r="24" spans="2:25">
      <c r="B24" s="25">
        <f>B23+1</f>
        <v>98002</v>
      </c>
      <c r="C24" s="1" t="s">
        <v>14</v>
      </c>
      <c r="D24" s="8">
        <f>'12ヶ月前納一覧'!D27</f>
        <v>9506</v>
      </c>
      <c r="E24" s="9">
        <f>'12ヶ月前納一覧'!E27</f>
        <v>9475</v>
      </c>
      <c r="F24" s="9">
        <f>'12ヶ月前納一覧'!F27</f>
        <v>18919</v>
      </c>
      <c r="G24" s="9">
        <f>'12ヶ月前納一覧'!G27</f>
        <v>28332</v>
      </c>
      <c r="H24" s="9">
        <f>'12ヶ月前納一覧'!H27</f>
        <v>37715</v>
      </c>
      <c r="I24" s="9">
        <f>'12ヶ月前納一覧'!I27</f>
        <v>47067</v>
      </c>
      <c r="J24" s="9">
        <f>'12ヶ月前納一覧'!J27</f>
        <v>56388</v>
      </c>
      <c r="K24" s="9">
        <f>'12ヶ月前納一覧'!K27</f>
        <v>65679</v>
      </c>
      <c r="L24" s="9">
        <f>'12ヶ月前納一覧'!L27</f>
        <v>74940</v>
      </c>
      <c r="M24" s="9">
        <f>'12ヶ月前納一覧'!M27</f>
        <v>84170</v>
      </c>
      <c r="N24" s="9">
        <f>'12ヶ月前納一覧'!N27</f>
        <v>93371</v>
      </c>
      <c r="O24" s="9">
        <f>'12ヶ月前納一覧'!O27</f>
        <v>102541</v>
      </c>
      <c r="P24" s="9">
        <f>'12ヶ月前納一覧'!P27</f>
        <v>111681</v>
      </c>
      <c r="Q24" s="1" t="s">
        <v>14</v>
      </c>
      <c r="R24" s="26">
        <f>B22</f>
        <v>98000</v>
      </c>
      <c r="S24">
        <f t="shared" si="0"/>
        <v>1</v>
      </c>
      <c r="U24" s="149" t="str">
        <f>健康保険及び厚生年金!B35</f>
        <v>320,000</v>
      </c>
      <c r="V24">
        <f>健康保険及び厚生年金!I35</f>
        <v>15520</v>
      </c>
      <c r="W24">
        <f>健康保険及び厚生年金!L35</f>
        <v>2623.9999999999995</v>
      </c>
      <c r="X24">
        <f t="shared" si="1"/>
        <v>18144</v>
      </c>
      <c r="Y24" s="129" t="str">
        <f>健康保険及び厚生年金!B35</f>
        <v>320,000</v>
      </c>
    </row>
    <row r="25" spans="2:25">
      <c r="B25" s="25">
        <f>B24+1</f>
        <v>98003</v>
      </c>
      <c r="C25" s="1" t="s">
        <v>27</v>
      </c>
      <c r="D25" s="8">
        <f>'12ヶ月前納一覧'!D28</f>
        <v>1607</v>
      </c>
      <c r="E25" s="9">
        <f>'12ヶ月前納一覧'!E28</f>
        <v>1601</v>
      </c>
      <c r="F25" s="9">
        <f>'12ヶ月前納一覧'!F28</f>
        <v>3198</v>
      </c>
      <c r="G25" s="9">
        <f>'12ヶ月前納一覧'!G28</f>
        <v>4790</v>
      </c>
      <c r="H25" s="9">
        <f>'12ヶ月前納一覧'!H28</f>
        <v>6376</v>
      </c>
      <c r="I25" s="9">
        <f>'12ヶ月前納一覧'!I28</f>
        <v>7957</v>
      </c>
      <c r="J25" s="9">
        <f>'12ヶ月前納一覧'!J28</f>
        <v>9533</v>
      </c>
      <c r="K25" s="9">
        <f>'12ヶ月前納一覧'!K28</f>
        <v>11104</v>
      </c>
      <c r="L25" s="9">
        <f>'12ヶ月前納一覧'!L28</f>
        <v>12670</v>
      </c>
      <c r="M25" s="9">
        <f>'12ヶ月前納一覧'!M28</f>
        <v>14230</v>
      </c>
      <c r="N25" s="9">
        <f>'12ヶ月前納一覧'!N28</f>
        <v>15786</v>
      </c>
      <c r="O25" s="9">
        <f>'12ヶ月前納一覧'!O28</f>
        <v>17336</v>
      </c>
      <c r="P25" s="10">
        <f>'12ヶ月前納一覧'!P28</f>
        <v>18882</v>
      </c>
      <c r="Q25" s="1" t="s">
        <v>27</v>
      </c>
      <c r="R25" s="26">
        <f>B22</f>
        <v>98000</v>
      </c>
      <c r="S25">
        <f t="shared" si="0"/>
        <v>1</v>
      </c>
      <c r="U25" s="149" t="str">
        <f>健康保険及び厚生年金!B36</f>
        <v>340,000</v>
      </c>
      <c r="V25">
        <f>健康保険及び厚生年金!I36</f>
        <v>16490</v>
      </c>
      <c r="W25">
        <f>健康保険及び厚生年金!L36</f>
        <v>2787.9999999999995</v>
      </c>
      <c r="X25">
        <f t="shared" si="1"/>
        <v>19278</v>
      </c>
      <c r="Y25" s="129" t="str">
        <f>健康保険及び厚生年金!B36</f>
        <v>340,000</v>
      </c>
    </row>
    <row r="26" spans="2:25">
      <c r="B26" s="25">
        <f>B25+1</f>
        <v>98004</v>
      </c>
      <c r="C26" s="1" t="s">
        <v>28</v>
      </c>
      <c r="D26" s="18">
        <f>'12ヶ月前納一覧'!D29</f>
        <v>11113</v>
      </c>
      <c r="E26" s="19">
        <f>'12ヶ月前納一覧'!E29</f>
        <v>11076</v>
      </c>
      <c r="F26" s="19">
        <f>'12ヶ月前納一覧'!F29</f>
        <v>22117</v>
      </c>
      <c r="G26" s="19">
        <f>'12ヶ月前納一覧'!G29</f>
        <v>33122</v>
      </c>
      <c r="H26" s="19">
        <f>'12ヶ月前納一覧'!H29</f>
        <v>44091</v>
      </c>
      <c r="I26" s="19">
        <f>'12ヶ月前納一覧'!I29</f>
        <v>55024</v>
      </c>
      <c r="J26" s="19">
        <f>'12ヶ月前納一覧'!J29</f>
        <v>65921</v>
      </c>
      <c r="K26" s="19">
        <f>'12ヶ月前納一覧'!K29</f>
        <v>76783</v>
      </c>
      <c r="L26" s="19">
        <f>'12ヶ月前納一覧'!L29</f>
        <v>87610</v>
      </c>
      <c r="M26" s="19">
        <f>'12ヶ月前納一覧'!M29</f>
        <v>98400</v>
      </c>
      <c r="N26" s="19">
        <f>'12ヶ月前納一覧'!N29</f>
        <v>109157</v>
      </c>
      <c r="O26" s="19">
        <f>'12ヶ月前納一覧'!O29</f>
        <v>119877</v>
      </c>
      <c r="P26" s="23">
        <f>'12ヶ月前納一覧'!P29</f>
        <v>130563</v>
      </c>
      <c r="Q26" s="1" t="s">
        <v>28</v>
      </c>
      <c r="R26" s="26">
        <f>B22</f>
        <v>98000</v>
      </c>
      <c r="S26">
        <f t="shared" si="0"/>
        <v>1</v>
      </c>
      <c r="U26" s="149" t="str">
        <f>健康保険及び厚生年金!B37</f>
        <v>360,000</v>
      </c>
      <c r="V26">
        <f>健康保険及び厚生年金!I37</f>
        <v>17460</v>
      </c>
      <c r="W26">
        <f>健康保険及び厚生年金!L37</f>
        <v>2951.9999999999995</v>
      </c>
      <c r="X26">
        <f t="shared" si="1"/>
        <v>20412</v>
      </c>
      <c r="Y26" s="129" t="str">
        <f>健康保険及び厚生年金!B37</f>
        <v>360,000</v>
      </c>
    </row>
    <row r="27" spans="2:25">
      <c r="B27" s="25">
        <f>'12ヶ月前納一覧'!B30</f>
        <v>104000</v>
      </c>
      <c r="C27" s="4" t="s">
        <v>12</v>
      </c>
      <c r="D27" s="5">
        <f>'12ヶ月前納一覧'!D30</f>
        <v>9953</v>
      </c>
      <c r="E27" s="6">
        <f>'12ヶ月前納一覧'!E30</f>
        <v>9921</v>
      </c>
      <c r="F27" s="6">
        <f>'12ヶ月前納一覧'!F30</f>
        <v>19808</v>
      </c>
      <c r="G27" s="6">
        <f>'12ヶ月前納一覧'!G30</f>
        <v>29665</v>
      </c>
      <c r="H27" s="6">
        <f>'12ヶ月前納一覧'!H30</f>
        <v>39488</v>
      </c>
      <c r="I27" s="6">
        <f>'12ヶ月前納一覧'!I30</f>
        <v>49279</v>
      </c>
      <c r="J27" s="6">
        <f>'12ヶ月前納一覧'!J30</f>
        <v>59039</v>
      </c>
      <c r="K27" s="6">
        <f>'12ヶ月前納一覧'!K30</f>
        <v>68766</v>
      </c>
      <c r="L27" s="6">
        <f>'12ヶ月前納一覧'!L30</f>
        <v>78463</v>
      </c>
      <c r="M27" s="6">
        <f>'12ヶ月前納一覧'!M30</f>
        <v>88127</v>
      </c>
      <c r="N27" s="6">
        <f>'12ヶ月前納一覧'!N30</f>
        <v>97760</v>
      </c>
      <c r="O27" s="6">
        <f>'12ヶ月前納一覧'!O30</f>
        <v>107361</v>
      </c>
      <c r="P27" s="7">
        <f>'12ヶ月前納一覧'!P30</f>
        <v>116931</v>
      </c>
      <c r="Q27" s="4" t="s">
        <v>12</v>
      </c>
      <c r="R27" s="26">
        <f>B27</f>
        <v>104000</v>
      </c>
      <c r="S27">
        <f t="shared" si="0"/>
        <v>1</v>
      </c>
      <c r="U27" s="149" t="str">
        <f>健康保険及び厚生年金!B38</f>
        <v>380,000</v>
      </c>
      <c r="V27">
        <f>健康保険及び厚生年金!I38</f>
        <v>18430</v>
      </c>
      <c r="W27">
        <f>健康保険及び厚生年金!L38</f>
        <v>3115.9999999999995</v>
      </c>
      <c r="X27">
        <f t="shared" si="1"/>
        <v>21546</v>
      </c>
      <c r="Y27" s="129" t="str">
        <f>健康保険及び厚生年金!B38</f>
        <v>380,000</v>
      </c>
    </row>
    <row r="28" spans="2:25">
      <c r="B28" s="25">
        <f>B27+1</f>
        <v>104001</v>
      </c>
      <c r="C28" s="1" t="s">
        <v>13</v>
      </c>
      <c r="D28" s="8">
        <f>'12ヶ月前納一覧'!D31</f>
        <v>135</v>
      </c>
      <c r="E28" s="9">
        <f>'12ヶ月前納一覧'!E31</f>
        <v>134</v>
      </c>
      <c r="F28" s="9">
        <f>'12ヶ月前納一覧'!F31</f>
        <v>269</v>
      </c>
      <c r="G28" s="9">
        <f>'12ヶ月前納一覧'!G31</f>
        <v>402</v>
      </c>
      <c r="H28" s="9">
        <f>'12ヶ月前納一覧'!H31</f>
        <v>536</v>
      </c>
      <c r="I28" s="9">
        <f>'12ヶ月前納一覧'!I31</f>
        <v>669</v>
      </c>
      <c r="J28" s="9">
        <f>'12ヶ月前納一覧'!J31</f>
        <v>801</v>
      </c>
      <c r="K28" s="9">
        <f>'12ヶ月前納一覧'!K31</f>
        <v>934</v>
      </c>
      <c r="L28" s="9">
        <f>'12ヶ月前納一覧'!L31</f>
        <v>1065</v>
      </c>
      <c r="M28" s="9">
        <f>'12ヶ月前納一覧'!M31</f>
        <v>1197</v>
      </c>
      <c r="N28" s="9">
        <f>'12ヶ月前納一覧'!N31</f>
        <v>1327</v>
      </c>
      <c r="O28" s="9">
        <f>'12ヶ月前納一覧'!O31</f>
        <v>1458</v>
      </c>
      <c r="P28" s="10">
        <f>'12ヶ月前納一覧'!P31</f>
        <v>1588</v>
      </c>
      <c r="Q28" s="1" t="s">
        <v>13</v>
      </c>
      <c r="R28" s="26">
        <f>B27</f>
        <v>104000</v>
      </c>
      <c r="S28">
        <f t="shared" si="0"/>
        <v>1</v>
      </c>
      <c r="U28" s="149" t="str">
        <f>健康保険及び厚生年金!B39</f>
        <v>410,000</v>
      </c>
      <c r="V28">
        <f>健康保険及び厚生年金!I39</f>
        <v>19885</v>
      </c>
      <c r="W28">
        <f>健康保険及び厚生年金!L39</f>
        <v>3361.9999999999995</v>
      </c>
      <c r="X28">
        <f t="shared" si="1"/>
        <v>23247</v>
      </c>
      <c r="Y28" s="129" t="str">
        <f>健康保険及び厚生年金!B39</f>
        <v>410,000</v>
      </c>
    </row>
    <row r="29" spans="2:25">
      <c r="B29" s="25">
        <f>B28+1</f>
        <v>104002</v>
      </c>
      <c r="C29" s="1" t="s">
        <v>14</v>
      </c>
      <c r="D29" s="8">
        <f>'12ヶ月前納一覧'!D32</f>
        <v>10088</v>
      </c>
      <c r="E29" s="9">
        <f>'12ヶ月前納一覧'!E32</f>
        <v>10055</v>
      </c>
      <c r="F29" s="9">
        <f>'12ヶ月前納一覧'!F32</f>
        <v>20077</v>
      </c>
      <c r="G29" s="9">
        <f>'12ヶ月前納一覧'!G32</f>
        <v>30067</v>
      </c>
      <c r="H29" s="9">
        <f>'12ヶ月前納一覧'!H32</f>
        <v>40024</v>
      </c>
      <c r="I29" s="9">
        <f>'12ヶ月前納一覧'!I32</f>
        <v>49948</v>
      </c>
      <c r="J29" s="9">
        <f>'12ヶ月前納一覧'!J32</f>
        <v>59840</v>
      </c>
      <c r="K29" s="9">
        <f>'12ヶ月前納一覧'!K32</f>
        <v>69700</v>
      </c>
      <c r="L29" s="9">
        <f>'12ヶ月前納一覧'!L32</f>
        <v>79528</v>
      </c>
      <c r="M29" s="9">
        <f>'12ヶ月前納一覧'!M32</f>
        <v>89324</v>
      </c>
      <c r="N29" s="9">
        <f>'12ヶ月前納一覧'!N32</f>
        <v>99087</v>
      </c>
      <c r="O29" s="9">
        <f>'12ヶ月前納一覧'!O32</f>
        <v>108819</v>
      </c>
      <c r="P29" s="9">
        <f>'12ヶ月前納一覧'!P32</f>
        <v>118519</v>
      </c>
      <c r="Q29" s="1" t="s">
        <v>14</v>
      </c>
      <c r="R29" s="26">
        <f>B27</f>
        <v>104000</v>
      </c>
      <c r="S29">
        <f t="shared" si="0"/>
        <v>1</v>
      </c>
      <c r="U29" s="149" t="str">
        <f>健康保険及び厚生年金!B40</f>
        <v>440,000</v>
      </c>
      <c r="V29">
        <f>健康保険及び厚生年金!I40</f>
        <v>21340</v>
      </c>
      <c r="W29">
        <f>健康保険及び厚生年金!L40</f>
        <v>3607.9999999999995</v>
      </c>
      <c r="X29">
        <f t="shared" si="1"/>
        <v>24948</v>
      </c>
      <c r="Y29" s="129" t="str">
        <f>健康保険及び厚生年金!B40</f>
        <v>440,000</v>
      </c>
    </row>
    <row r="30" spans="2:25">
      <c r="B30" s="25">
        <f>B29+1</f>
        <v>104003</v>
      </c>
      <c r="C30" s="1" t="s">
        <v>27</v>
      </c>
      <c r="D30" s="8">
        <f>'12ヶ月前納一覧'!D33</f>
        <v>1705</v>
      </c>
      <c r="E30" s="9">
        <f>'12ヶ月前納一覧'!E33</f>
        <v>1700</v>
      </c>
      <c r="F30" s="9">
        <f>'12ヶ月前納一覧'!F33</f>
        <v>3394</v>
      </c>
      <c r="G30" s="9">
        <f>'12ヶ月前納一覧'!G33</f>
        <v>5083</v>
      </c>
      <c r="H30" s="9">
        <f>'12ヶ月前納一覧'!H33</f>
        <v>6766</v>
      </c>
      <c r="I30" s="9">
        <f>'12ヶ月前納一覧'!I33</f>
        <v>8444</v>
      </c>
      <c r="J30" s="9">
        <f>'12ヶ月前納一覧'!J33</f>
        <v>10117</v>
      </c>
      <c r="K30" s="9">
        <f>'12ヶ月前納一覧'!K33</f>
        <v>11784</v>
      </c>
      <c r="L30" s="9">
        <f>'12ヶ月前納一覧'!L33</f>
        <v>13445</v>
      </c>
      <c r="M30" s="9">
        <f>'12ヶ月前納一覧'!M33</f>
        <v>15102</v>
      </c>
      <c r="N30" s="9">
        <f>'12ヶ月前納一覧'!N33</f>
        <v>16752</v>
      </c>
      <c r="O30" s="9">
        <f>'12ヶ月前納一覧'!O33</f>
        <v>18398</v>
      </c>
      <c r="P30" s="10">
        <f>'12ヶ月前納一覧'!P33</f>
        <v>20038</v>
      </c>
      <c r="Q30" s="1" t="s">
        <v>27</v>
      </c>
      <c r="R30" s="26">
        <f>B27</f>
        <v>104000</v>
      </c>
      <c r="S30">
        <f t="shared" si="0"/>
        <v>1</v>
      </c>
      <c r="U30" s="149" t="str">
        <f>健康保険及び厚生年金!B41</f>
        <v>470,000</v>
      </c>
      <c r="V30">
        <f>健康保険及び厚生年金!I41</f>
        <v>22795</v>
      </c>
      <c r="W30">
        <f>健康保険及び厚生年金!L41</f>
        <v>3853.9999999999995</v>
      </c>
      <c r="X30">
        <f t="shared" si="1"/>
        <v>26649</v>
      </c>
      <c r="Y30" s="129" t="str">
        <f>健康保険及び厚生年金!B41</f>
        <v>470,000</v>
      </c>
    </row>
    <row r="31" spans="2:25">
      <c r="B31" s="25">
        <f>B30+1</f>
        <v>104004</v>
      </c>
      <c r="C31" s="1" t="s">
        <v>28</v>
      </c>
      <c r="D31" s="18">
        <f>'12ヶ月前納一覧'!D34</f>
        <v>11793</v>
      </c>
      <c r="E31" s="19">
        <f>'12ヶ月前納一覧'!E34</f>
        <v>11755</v>
      </c>
      <c r="F31" s="19">
        <f>'12ヶ月前納一覧'!F34</f>
        <v>23471</v>
      </c>
      <c r="G31" s="19">
        <f>'12ヶ月前納一覧'!G34</f>
        <v>35150</v>
      </c>
      <c r="H31" s="19">
        <f>'12ヶ月前納一覧'!H34</f>
        <v>46790</v>
      </c>
      <c r="I31" s="19">
        <f>'12ヶ月前納一覧'!I34</f>
        <v>58392</v>
      </c>
      <c r="J31" s="19">
        <f>'12ヶ月前納一覧'!J34</f>
        <v>69957</v>
      </c>
      <c r="K31" s="19">
        <f>'12ヶ月前納一覧'!K34</f>
        <v>81484</v>
      </c>
      <c r="L31" s="19">
        <f>'12ヶ月前納一覧'!L34</f>
        <v>92973</v>
      </c>
      <c r="M31" s="19">
        <f>'12ヶ月前納一覧'!M34</f>
        <v>104426</v>
      </c>
      <c r="N31" s="19">
        <f>'12ヶ月前納一覧'!N34</f>
        <v>115839</v>
      </c>
      <c r="O31" s="19">
        <f>'12ヶ月前納一覧'!O34</f>
        <v>127217</v>
      </c>
      <c r="P31" s="23">
        <f>'12ヶ月前納一覧'!P34</f>
        <v>138557</v>
      </c>
      <c r="Q31" s="1" t="s">
        <v>28</v>
      </c>
      <c r="R31" s="26">
        <f>B27</f>
        <v>104000</v>
      </c>
      <c r="S31">
        <f t="shared" si="0"/>
        <v>1</v>
      </c>
      <c r="U31" s="149" t="str">
        <f>健康保険及び厚生年金!B42</f>
        <v>500,000</v>
      </c>
      <c r="V31">
        <f>健康保険及び厚生年金!I42</f>
        <v>24250</v>
      </c>
      <c r="W31">
        <f>健康保険及び厚生年金!L42</f>
        <v>4099.9999999999991</v>
      </c>
      <c r="X31">
        <f t="shared" si="1"/>
        <v>28350</v>
      </c>
      <c r="Y31" s="129" t="str">
        <f>健康保険及び厚生年金!B42</f>
        <v>500,000</v>
      </c>
    </row>
    <row r="32" spans="2:25">
      <c r="B32" s="25">
        <f>'12ヶ月前納一覧'!B47</f>
        <v>110000</v>
      </c>
      <c r="C32" s="4" t="s">
        <v>12</v>
      </c>
      <c r="D32" s="5">
        <f>'12ヶ月前納一覧'!D47</f>
        <v>10527</v>
      </c>
      <c r="E32" s="5">
        <f>'12ヶ月前納一覧'!E47</f>
        <v>10493</v>
      </c>
      <c r="F32" s="5">
        <f>'12ヶ月前納一覧'!F47</f>
        <v>20952</v>
      </c>
      <c r="G32" s="5">
        <f>'12ヶ月前納一覧'!G47</f>
        <v>31376</v>
      </c>
      <c r="H32" s="5">
        <f>'12ヶ月前納一覧'!H47</f>
        <v>41766</v>
      </c>
      <c r="I32" s="5">
        <f>'12ヶ月前納一覧'!I47</f>
        <v>52122</v>
      </c>
      <c r="J32" s="5">
        <f>'12ヶ月前納一覧'!J47</f>
        <v>62445</v>
      </c>
      <c r="K32" s="5">
        <f>'12ヶ月前納一覧'!K47</f>
        <v>72733</v>
      </c>
      <c r="L32" s="5">
        <f>'12ヶ月前納一覧'!L47</f>
        <v>82989</v>
      </c>
      <c r="M32" s="5">
        <f>'12ヶ月前納一覧'!M47</f>
        <v>93211</v>
      </c>
      <c r="N32" s="5">
        <f>'12ヶ月前納一覧'!N47</f>
        <v>103400</v>
      </c>
      <c r="O32" s="5">
        <f>'12ヶ月前納一覧'!O47</f>
        <v>113555</v>
      </c>
      <c r="P32" s="5">
        <f>'12ヶ月前納一覧'!P47</f>
        <v>123677</v>
      </c>
      <c r="Q32" s="4" t="s">
        <v>12</v>
      </c>
      <c r="R32" s="26">
        <f>B32</f>
        <v>110000</v>
      </c>
      <c r="S32">
        <f t="shared" si="0"/>
        <v>1</v>
      </c>
      <c r="U32" s="149" t="str">
        <f>健康保険及び厚生年金!B43</f>
        <v>530,000</v>
      </c>
      <c r="V32">
        <f>健康保険及び厚生年金!I43</f>
        <v>25705</v>
      </c>
      <c r="W32">
        <f>健康保険及び厚生年金!L43</f>
        <v>4345.9999999999991</v>
      </c>
      <c r="X32">
        <f t="shared" si="1"/>
        <v>30051</v>
      </c>
      <c r="Y32" s="129" t="str">
        <f>健康保険及び厚生年金!B43</f>
        <v>530,000</v>
      </c>
    </row>
    <row r="33" spans="2:25">
      <c r="B33" s="25">
        <f>B32+1</f>
        <v>110001</v>
      </c>
      <c r="C33" s="1" t="s">
        <v>13</v>
      </c>
      <c r="D33" s="8">
        <f>'12ヶ月前納一覧'!D48</f>
        <v>143</v>
      </c>
      <c r="E33" s="9">
        <f>'12ヶ月前納一覧'!E48</f>
        <v>142</v>
      </c>
      <c r="F33" s="9">
        <f>'12ヶ月前納一覧'!F48</f>
        <v>284</v>
      </c>
      <c r="G33" s="9">
        <f>'12ヶ月前納一覧'!G48</f>
        <v>426</v>
      </c>
      <c r="H33" s="9">
        <f>'12ヶ月前納一覧'!H48</f>
        <v>567</v>
      </c>
      <c r="I33" s="9">
        <f>'12ヶ月前納一覧'!I48</f>
        <v>708</v>
      </c>
      <c r="J33" s="9">
        <f>'12ヶ月前納一覧'!J48</f>
        <v>848</v>
      </c>
      <c r="K33" s="9">
        <f>'12ヶ月前納一覧'!K48</f>
        <v>988</v>
      </c>
      <c r="L33" s="9">
        <f>'12ヶ月前納一覧'!L48</f>
        <v>1127</v>
      </c>
      <c r="M33" s="9">
        <f>'12ヶ月前納一覧'!M48</f>
        <v>1266</v>
      </c>
      <c r="N33" s="9">
        <f>'12ヶ月前納一覧'!N48</f>
        <v>1404</v>
      </c>
      <c r="O33" s="9">
        <f>'12ヶ月前納一覧'!O48</f>
        <v>1542</v>
      </c>
      <c r="P33" s="10">
        <f>'12ヶ月前納一覧'!P48</f>
        <v>1680</v>
      </c>
      <c r="Q33" s="1" t="s">
        <v>13</v>
      </c>
      <c r="R33" s="26">
        <f>B32</f>
        <v>110000</v>
      </c>
      <c r="S33">
        <f t="shared" si="0"/>
        <v>1</v>
      </c>
      <c r="U33" s="149" t="str">
        <f>健康保険及び厚生年金!B44</f>
        <v>560,000</v>
      </c>
      <c r="V33">
        <f>健康保険及び厚生年金!I44</f>
        <v>27160</v>
      </c>
      <c r="W33">
        <f>健康保険及び厚生年金!L44</f>
        <v>4591.9999999999991</v>
      </c>
      <c r="X33">
        <f t="shared" si="1"/>
        <v>31752</v>
      </c>
      <c r="Y33" s="129" t="str">
        <f>健康保険及び厚生年金!B44</f>
        <v>560,000</v>
      </c>
    </row>
    <row r="34" spans="2:25">
      <c r="B34" s="25">
        <f>B33+1</f>
        <v>110002</v>
      </c>
      <c r="C34" s="1" t="s">
        <v>14</v>
      </c>
      <c r="D34" s="8">
        <f>'12ヶ月前納一覧'!D49</f>
        <v>10670</v>
      </c>
      <c r="E34" s="9">
        <f>'12ヶ月前納一覧'!E49</f>
        <v>10635</v>
      </c>
      <c r="F34" s="9">
        <f>'12ヶ月前納一覧'!F49</f>
        <v>21236</v>
      </c>
      <c r="G34" s="9">
        <f>'12ヶ月前納一覧'!G49</f>
        <v>31802</v>
      </c>
      <c r="H34" s="9">
        <f>'12ヶ月前納一覧'!H49</f>
        <v>42333</v>
      </c>
      <c r="I34" s="9">
        <f>'12ヶ月前納一覧'!I49</f>
        <v>52830</v>
      </c>
      <c r="J34" s="9">
        <f>'12ヶ月前納一覧'!J49</f>
        <v>63293</v>
      </c>
      <c r="K34" s="9">
        <f>'12ヶ月前納一覧'!K49</f>
        <v>73721</v>
      </c>
      <c r="L34" s="9">
        <f>'12ヶ月前納一覧'!L49</f>
        <v>84116</v>
      </c>
      <c r="M34" s="9">
        <f>'12ヶ月前納一覧'!M49</f>
        <v>94477</v>
      </c>
      <c r="N34" s="9">
        <f>'12ヶ月前納一覧'!N49</f>
        <v>104804</v>
      </c>
      <c r="O34" s="9">
        <f>'12ヶ月前納一覧'!O49</f>
        <v>115097</v>
      </c>
      <c r="P34" s="9">
        <f>'12ヶ月前納一覧'!P49</f>
        <v>125357</v>
      </c>
      <c r="Q34" s="1" t="s">
        <v>14</v>
      </c>
      <c r="R34" s="26">
        <f>B32</f>
        <v>110000</v>
      </c>
      <c r="S34">
        <f t="shared" si="0"/>
        <v>1</v>
      </c>
      <c r="U34" s="149" t="str">
        <f>健康保険及び厚生年金!B45</f>
        <v>590,000</v>
      </c>
      <c r="V34">
        <f>健康保険及び厚生年金!I45</f>
        <v>28615</v>
      </c>
      <c r="W34">
        <f>健康保険及び厚生年金!L45</f>
        <v>4837.9999999999991</v>
      </c>
      <c r="X34">
        <f t="shared" si="1"/>
        <v>33453</v>
      </c>
      <c r="Y34" s="129" t="str">
        <f>健康保険及び厚生年金!B45</f>
        <v>590,000</v>
      </c>
    </row>
    <row r="35" spans="2:25">
      <c r="B35" s="25">
        <f>B34+1</f>
        <v>110003</v>
      </c>
      <c r="C35" s="1" t="s">
        <v>27</v>
      </c>
      <c r="D35" s="8">
        <f>'12ヶ月前納一覧'!D50</f>
        <v>1804</v>
      </c>
      <c r="E35" s="9">
        <f>'12ヶ月前納一覧'!E50</f>
        <v>1798</v>
      </c>
      <c r="F35" s="9">
        <f>'12ヶ月前納一覧'!F50</f>
        <v>3590</v>
      </c>
      <c r="G35" s="9">
        <f>'12ヶ月前納一覧'!G50</f>
        <v>5376</v>
      </c>
      <c r="H35" s="9">
        <f>'12ヶ月前納一覧'!H50</f>
        <v>7157</v>
      </c>
      <c r="I35" s="9">
        <f>'12ヶ月前納一覧'!I50</f>
        <v>8932</v>
      </c>
      <c r="J35" s="9">
        <f>'12ヶ月前納一覧'!J50</f>
        <v>10701</v>
      </c>
      <c r="K35" s="9">
        <f>'12ヶ月前納一覧'!K50</f>
        <v>12464</v>
      </c>
      <c r="L35" s="9">
        <f>'12ヶ月前納一覧'!L50</f>
        <v>14221</v>
      </c>
      <c r="M35" s="9">
        <f>'12ヶ月前納一覧'!M50</f>
        <v>15973</v>
      </c>
      <c r="N35" s="9">
        <f>'12ヶ月前納一覧'!N50</f>
        <v>17719</v>
      </c>
      <c r="O35" s="9">
        <f>'12ヶ月前納一覧'!O50</f>
        <v>19459</v>
      </c>
      <c r="P35" s="10">
        <f>'12ヶ月前納一覧'!P50</f>
        <v>21194</v>
      </c>
      <c r="Q35" s="1" t="s">
        <v>27</v>
      </c>
      <c r="R35" s="26">
        <f>B32</f>
        <v>110000</v>
      </c>
      <c r="S35">
        <f t="shared" si="0"/>
        <v>1</v>
      </c>
      <c r="U35" s="149" t="str">
        <f>健康保険及び厚生年金!B46</f>
        <v>620,000</v>
      </c>
      <c r="V35">
        <f>健康保険及び厚生年金!I46</f>
        <v>30070</v>
      </c>
      <c r="W35">
        <f>健康保険及び厚生年金!L46</f>
        <v>5083.9999999999991</v>
      </c>
      <c r="X35">
        <f t="shared" si="1"/>
        <v>35154</v>
      </c>
      <c r="Y35" s="129" t="str">
        <f>健康保険及び厚生年金!B46</f>
        <v>620,000</v>
      </c>
    </row>
    <row r="36" spans="2:25">
      <c r="B36" s="25">
        <f>B35+1</f>
        <v>110004</v>
      </c>
      <c r="C36" s="1" t="s">
        <v>28</v>
      </c>
      <c r="D36" s="18">
        <f>'12ヶ月前納一覧'!D51</f>
        <v>12474</v>
      </c>
      <c r="E36" s="19">
        <f>'12ヶ月前納一覧'!E51</f>
        <v>12433</v>
      </c>
      <c r="F36" s="19">
        <f>'12ヶ月前納一覧'!F51</f>
        <v>24826</v>
      </c>
      <c r="G36" s="19">
        <f>'12ヶ月前納一覧'!G51</f>
        <v>37178</v>
      </c>
      <c r="H36" s="19">
        <f>'12ヶ月前納一覧'!H51</f>
        <v>49490</v>
      </c>
      <c r="I36" s="19">
        <f>'12ヶ月前納一覧'!I51</f>
        <v>61762</v>
      </c>
      <c r="J36" s="19">
        <f>'12ヶ月前納一覧'!J51</f>
        <v>73994</v>
      </c>
      <c r="K36" s="19">
        <f>'12ヶ月前納一覧'!K51</f>
        <v>86185</v>
      </c>
      <c r="L36" s="19">
        <f>'12ヶ月前納一覧'!L51</f>
        <v>98337</v>
      </c>
      <c r="M36" s="19">
        <f>'12ヶ月前納一覧'!M51</f>
        <v>110450</v>
      </c>
      <c r="N36" s="19">
        <f>'12ヶ月前納一覧'!N51</f>
        <v>122523</v>
      </c>
      <c r="O36" s="19">
        <f>'12ヶ月前納一覧'!O51</f>
        <v>134556</v>
      </c>
      <c r="P36" s="23">
        <f>'12ヶ月前納一覧'!P51</f>
        <v>146551</v>
      </c>
      <c r="Q36" s="1" t="s">
        <v>28</v>
      </c>
      <c r="R36" s="26">
        <f>B32</f>
        <v>110000</v>
      </c>
      <c r="S36">
        <f t="shared" si="0"/>
        <v>1</v>
      </c>
      <c r="U36" s="149" t="str">
        <f>健康保険及び厚生年金!B47</f>
        <v>650,000</v>
      </c>
      <c r="V36">
        <f>健康保険及び厚生年金!I47</f>
        <v>31525</v>
      </c>
      <c r="W36">
        <f>健康保険及び厚生年金!L47</f>
        <v>5329.9999999999991</v>
      </c>
      <c r="X36">
        <f t="shared" si="1"/>
        <v>36855</v>
      </c>
      <c r="Y36" s="129" t="str">
        <f>健康保険及び厚生年金!B47</f>
        <v>650,000</v>
      </c>
    </row>
    <row r="37" spans="2:25">
      <c r="B37" s="25">
        <f>'12ヶ月前納一覧'!B52</f>
        <v>118000</v>
      </c>
      <c r="C37" s="4" t="s">
        <v>12</v>
      </c>
      <c r="D37" s="5">
        <f>'12ヶ月前納一覧'!D52</f>
        <v>11293</v>
      </c>
      <c r="E37" s="6">
        <f>'12ヶ月前納一覧'!E52</f>
        <v>11257</v>
      </c>
      <c r="F37" s="6">
        <f>'12ヶ月前納一覧'!F52</f>
        <v>22475</v>
      </c>
      <c r="G37" s="6">
        <f>'12ヶ月前納一覧'!G52</f>
        <v>33657</v>
      </c>
      <c r="H37" s="6">
        <f>'12ヶ月前納一覧'!H52</f>
        <v>44804</v>
      </c>
      <c r="I37" s="6">
        <f>'12ヶ月前納一覧'!I52</f>
        <v>55913</v>
      </c>
      <c r="J37" s="6">
        <f>'12ヶ月前納一覧'!J52</f>
        <v>66987</v>
      </c>
      <c r="K37" s="6">
        <f>'12ヶ月前納一覧'!K52</f>
        <v>78024</v>
      </c>
      <c r="L37" s="6">
        <f>'12ヶ月前納一覧'!L52</f>
        <v>89025</v>
      </c>
      <c r="M37" s="6">
        <f>'12ヶ月前納一覧'!M52</f>
        <v>99990</v>
      </c>
      <c r="N37" s="6">
        <f>'12ヶ月前納一覧'!N52</f>
        <v>110920</v>
      </c>
      <c r="O37" s="6">
        <f>'12ヶ月前納一覧'!O52</f>
        <v>121814</v>
      </c>
      <c r="P37" s="7">
        <f>'12ヶ月前納一覧'!P52</f>
        <v>132671</v>
      </c>
      <c r="Q37" s="4" t="s">
        <v>12</v>
      </c>
      <c r="R37" s="26">
        <f>B37</f>
        <v>118000</v>
      </c>
      <c r="S37">
        <f t="shared" si="0"/>
        <v>1</v>
      </c>
      <c r="U37" s="149" t="str">
        <f>健康保険及び厚生年金!B48</f>
        <v>680,000</v>
      </c>
      <c r="V37">
        <f>健康保険及び厚生年金!I48</f>
        <v>32980</v>
      </c>
      <c r="W37">
        <f>健康保険及び厚生年金!L48</f>
        <v>5575.9999999999991</v>
      </c>
      <c r="X37">
        <f t="shared" si="1"/>
        <v>38556</v>
      </c>
      <c r="Y37" s="129" t="str">
        <f>健康保険及び厚生年金!B48</f>
        <v>680,000</v>
      </c>
    </row>
    <row r="38" spans="2:25">
      <c r="B38" s="25">
        <f>B37+1</f>
        <v>118001</v>
      </c>
      <c r="C38" s="1" t="s">
        <v>13</v>
      </c>
      <c r="D38" s="8">
        <f>'12ヶ月前納一覧'!D53</f>
        <v>153</v>
      </c>
      <c r="E38" s="9">
        <f>'12ヶ月前納一覧'!E53</f>
        <v>152</v>
      </c>
      <c r="F38" s="9">
        <f>'12ヶ月前納一覧'!F53</f>
        <v>305</v>
      </c>
      <c r="G38" s="9">
        <f>'12ヶ月前納一覧'!G53</f>
        <v>457</v>
      </c>
      <c r="H38" s="9">
        <f>'12ヶ月前納一覧'!H53</f>
        <v>608</v>
      </c>
      <c r="I38" s="9">
        <f>'12ヶ月前納一覧'!I53</f>
        <v>759</v>
      </c>
      <c r="J38" s="9">
        <f>'12ヶ月前納一覧'!J53</f>
        <v>909</v>
      </c>
      <c r="K38" s="9">
        <f>'12ヶ月前納一覧'!K53</f>
        <v>1059</v>
      </c>
      <c r="L38" s="9">
        <f>'12ヶ月前納一覧'!L53</f>
        <v>1209</v>
      </c>
      <c r="M38" s="9">
        <f>'12ヶ月前納一覧'!M53</f>
        <v>1358</v>
      </c>
      <c r="N38" s="9">
        <f>'12ヶ月前納一覧'!N53</f>
        <v>1506</v>
      </c>
      <c r="O38" s="9">
        <f>'12ヶ月前納一覧'!O53</f>
        <v>1654</v>
      </c>
      <c r="P38" s="10">
        <f>'12ヶ月前納一覧'!P53</f>
        <v>1802</v>
      </c>
      <c r="Q38" s="1" t="s">
        <v>13</v>
      </c>
      <c r="R38" s="26">
        <f>B37</f>
        <v>118000</v>
      </c>
      <c r="S38">
        <f t="shared" si="0"/>
        <v>1</v>
      </c>
      <c r="U38" s="149" t="str">
        <f>健康保険及び厚生年金!B49</f>
        <v>710,000</v>
      </c>
      <c r="V38">
        <f>健康保険及び厚生年金!I49</f>
        <v>34435</v>
      </c>
      <c r="W38">
        <f>健康保険及び厚生年金!L49</f>
        <v>5821.9999999999991</v>
      </c>
      <c r="X38">
        <f t="shared" si="1"/>
        <v>40257</v>
      </c>
      <c r="Y38" s="129" t="str">
        <f>健康保険及び厚生年金!B49</f>
        <v>710,000</v>
      </c>
    </row>
    <row r="39" spans="2:25">
      <c r="B39" s="25">
        <f>B38+1</f>
        <v>118002</v>
      </c>
      <c r="C39" s="1" t="s">
        <v>14</v>
      </c>
      <c r="D39" s="8">
        <f>'12ヶ月前納一覧'!D54</f>
        <v>11446</v>
      </c>
      <c r="E39" s="9">
        <f>'12ヶ月前納一覧'!E54</f>
        <v>11409</v>
      </c>
      <c r="F39" s="9">
        <f>'12ヶ月前納一覧'!F54</f>
        <v>22780</v>
      </c>
      <c r="G39" s="9">
        <f>'12ヶ月前納一覧'!G54</f>
        <v>34114</v>
      </c>
      <c r="H39" s="9">
        <f>'12ヶ月前納一覧'!H54</f>
        <v>45412</v>
      </c>
      <c r="I39" s="9">
        <f>'12ヶ月前納一覧'!I54</f>
        <v>56672</v>
      </c>
      <c r="J39" s="9">
        <f>'12ヶ月前納一覧'!J54</f>
        <v>67896</v>
      </c>
      <c r="K39" s="9">
        <f>'12ヶ月前納一覧'!K54</f>
        <v>79083</v>
      </c>
      <c r="L39" s="9">
        <f>'12ヶ月前納一覧'!L54</f>
        <v>90234</v>
      </c>
      <c r="M39" s="9">
        <f>'12ヶ月前納一覧'!M54</f>
        <v>101348</v>
      </c>
      <c r="N39" s="9">
        <f>'12ヶ月前納一覧'!N54</f>
        <v>112426</v>
      </c>
      <c r="O39" s="9">
        <f>'12ヶ月前納一覧'!O54</f>
        <v>123468</v>
      </c>
      <c r="P39" s="9">
        <f>'12ヶ月前納一覧'!P54</f>
        <v>134473</v>
      </c>
      <c r="Q39" s="1" t="s">
        <v>14</v>
      </c>
      <c r="R39" s="26">
        <f>B37</f>
        <v>118000</v>
      </c>
      <c r="S39">
        <f t="shared" si="0"/>
        <v>1</v>
      </c>
      <c r="U39" s="149" t="str">
        <f>健康保険及び厚生年金!B50</f>
        <v>750,000</v>
      </c>
      <c r="V39">
        <f>健康保険及び厚生年金!I50</f>
        <v>36375</v>
      </c>
      <c r="W39">
        <f>健康保険及び厚生年金!L50</f>
        <v>6149.9999999999991</v>
      </c>
      <c r="X39">
        <f t="shared" si="1"/>
        <v>42525</v>
      </c>
      <c r="Y39" s="129" t="str">
        <f>健康保険及び厚生年金!B50</f>
        <v>750,000</v>
      </c>
    </row>
    <row r="40" spans="2:25">
      <c r="B40" s="25">
        <f>B39+1</f>
        <v>118003</v>
      </c>
      <c r="C40" s="1" t="s">
        <v>27</v>
      </c>
      <c r="D40" s="8">
        <f>'12ヶ月前納一覧'!D55</f>
        <v>1935</v>
      </c>
      <c r="E40" s="9">
        <f>'12ヶ月前納一覧'!E55</f>
        <v>1928</v>
      </c>
      <c r="F40" s="9">
        <f>'12ヶ月前納一覧'!F55</f>
        <v>3851</v>
      </c>
      <c r="G40" s="9">
        <f>'12ヶ月前納一覧'!G55</f>
        <v>5767</v>
      </c>
      <c r="H40" s="9">
        <f>'12ヶ月前納一覧'!H55</f>
        <v>7677</v>
      </c>
      <c r="I40" s="9">
        <f>'12ヶ月前納一覧'!I55</f>
        <v>9581</v>
      </c>
      <c r="J40" s="9">
        <f>'12ヶ月前納一覧'!J55</f>
        <v>11479</v>
      </c>
      <c r="K40" s="9">
        <f>'12ヶ月前納一覧'!K55</f>
        <v>13370</v>
      </c>
      <c r="L40" s="9">
        <f>'12ヶ月前納一覧'!L55</f>
        <v>15255</v>
      </c>
      <c r="M40" s="9">
        <f>'12ヶ月前納一覧'!M55</f>
        <v>17135</v>
      </c>
      <c r="N40" s="9">
        <f>'12ヶ月前納一覧'!N55</f>
        <v>19008</v>
      </c>
      <c r="O40" s="9">
        <f>'12ヶ月前納一覧'!O55</f>
        <v>20874</v>
      </c>
      <c r="P40" s="10">
        <f>'12ヶ月前納一覧'!P55</f>
        <v>22735</v>
      </c>
      <c r="Q40" s="1" t="s">
        <v>27</v>
      </c>
      <c r="R40" s="26">
        <f>B37</f>
        <v>118000</v>
      </c>
      <c r="S40">
        <f t="shared" si="0"/>
        <v>1</v>
      </c>
      <c r="U40" s="149" t="str">
        <f>健康保険及び厚生年金!B51</f>
        <v>790,000</v>
      </c>
      <c r="V40">
        <f>健康保険及び厚生年金!I51</f>
        <v>38315</v>
      </c>
      <c r="W40">
        <f>健康保険及び厚生年金!L51</f>
        <v>6477.9999999999991</v>
      </c>
      <c r="X40">
        <f t="shared" si="1"/>
        <v>44793</v>
      </c>
      <c r="Y40" s="129" t="str">
        <f>健康保険及び厚生年金!B51</f>
        <v>790,000</v>
      </c>
    </row>
    <row r="41" spans="2:25">
      <c r="B41" s="25">
        <f>B40+1</f>
        <v>118004</v>
      </c>
      <c r="C41" s="1" t="s">
        <v>28</v>
      </c>
      <c r="D41" s="18">
        <f>'12ヶ月前納一覧'!D56</f>
        <v>13381</v>
      </c>
      <c r="E41" s="19">
        <f>'12ヶ月前納一覧'!E56</f>
        <v>13337</v>
      </c>
      <c r="F41" s="19">
        <f>'12ヶ月前納一覧'!F56</f>
        <v>26631</v>
      </c>
      <c r="G41" s="19">
        <f>'12ヶ月前納一覧'!G56</f>
        <v>39881</v>
      </c>
      <c r="H41" s="19">
        <f>'12ヶ月前納一覧'!H56</f>
        <v>53089</v>
      </c>
      <c r="I41" s="19">
        <f>'12ヶ月前納一覧'!I56</f>
        <v>66253</v>
      </c>
      <c r="J41" s="19">
        <f>'12ヶ月前納一覧'!J56</f>
        <v>79375</v>
      </c>
      <c r="K41" s="19">
        <f>'12ヶ月前納一覧'!K56</f>
        <v>92453</v>
      </c>
      <c r="L41" s="19">
        <f>'12ヶ月前納一覧'!L56</f>
        <v>105489</v>
      </c>
      <c r="M41" s="19">
        <f>'12ヶ月前納一覧'!M56</f>
        <v>118483</v>
      </c>
      <c r="N41" s="19">
        <f>'12ヶ月前納一覧'!N56</f>
        <v>131434</v>
      </c>
      <c r="O41" s="19">
        <f>'12ヶ月前納一覧'!O56</f>
        <v>144342</v>
      </c>
      <c r="P41" s="23">
        <f>'12ヶ月前納一覧'!P56</f>
        <v>157208</v>
      </c>
      <c r="Q41" s="1" t="s">
        <v>28</v>
      </c>
      <c r="R41" s="26">
        <f>B37</f>
        <v>118000</v>
      </c>
      <c r="S41">
        <f t="shared" si="0"/>
        <v>1</v>
      </c>
      <c r="U41" s="149" t="str">
        <f>健康保険及び厚生年金!B52</f>
        <v>830,000</v>
      </c>
      <c r="V41">
        <f>健康保険及び厚生年金!I52</f>
        <v>40255</v>
      </c>
      <c r="W41">
        <f>健康保険及び厚生年金!L52</f>
        <v>6805.9999999999991</v>
      </c>
      <c r="X41">
        <f t="shared" si="1"/>
        <v>47061</v>
      </c>
      <c r="Y41" s="129" t="str">
        <f>健康保険及び厚生年金!B52</f>
        <v>830,000</v>
      </c>
    </row>
    <row r="42" spans="2:25">
      <c r="B42" s="25">
        <f>'12ヶ月前納一覧'!B57</f>
        <v>126000</v>
      </c>
      <c r="C42" s="4" t="s">
        <v>12</v>
      </c>
      <c r="D42" s="5">
        <f>'12ヶ月前納一覧'!D57</f>
        <v>12059</v>
      </c>
      <c r="E42" s="6">
        <f>'12ヶ月前納一覧'!E57</f>
        <v>12019</v>
      </c>
      <c r="F42" s="6">
        <f>'12ヶ月前納一覧'!F57</f>
        <v>23999</v>
      </c>
      <c r="G42" s="6">
        <f>'12ヶ月前納一覧'!G57</f>
        <v>35939</v>
      </c>
      <c r="H42" s="6">
        <f>'12ヶ月前納一覧'!H57</f>
        <v>47841</v>
      </c>
      <c r="I42" s="6">
        <f>'12ヶ月前納一覧'!I57</f>
        <v>59703</v>
      </c>
      <c r="J42" s="6">
        <f>'12ヶ月前納一覧'!J57</f>
        <v>71528</v>
      </c>
      <c r="K42" s="6">
        <f>'12ヶ月前納一覧'!K57</f>
        <v>83314</v>
      </c>
      <c r="L42" s="6">
        <f>'12ヶ月前納一覧'!L57</f>
        <v>95060</v>
      </c>
      <c r="M42" s="6">
        <f>'12ヶ月前納一覧'!M57</f>
        <v>106769</v>
      </c>
      <c r="N42" s="6">
        <f>'12ヶ月前納一覧'!N57</f>
        <v>118440</v>
      </c>
      <c r="O42" s="6">
        <f>'12ヶ月前納一覧'!O57</f>
        <v>130072</v>
      </c>
      <c r="P42" s="7">
        <f>'12ヶ月前納一覧'!P57</f>
        <v>141666</v>
      </c>
      <c r="Q42" s="4" t="s">
        <v>12</v>
      </c>
      <c r="R42" s="26">
        <f>B42</f>
        <v>126000</v>
      </c>
      <c r="S42">
        <f t="shared" si="0"/>
        <v>1</v>
      </c>
      <c r="U42" s="149" t="str">
        <f>健康保険及び厚生年金!B53</f>
        <v>880,000</v>
      </c>
      <c r="V42">
        <f>健康保険及び厚生年金!I53</f>
        <v>42680</v>
      </c>
      <c r="W42">
        <f>健康保険及び厚生年金!L53</f>
        <v>7215.9999999999991</v>
      </c>
      <c r="X42">
        <f t="shared" si="1"/>
        <v>49896</v>
      </c>
      <c r="Y42" s="129" t="str">
        <f>健康保険及び厚生年金!B53</f>
        <v>880,000</v>
      </c>
    </row>
    <row r="43" spans="2:25">
      <c r="B43" s="25">
        <f>B42+1</f>
        <v>126001</v>
      </c>
      <c r="C43" s="1" t="s">
        <v>13</v>
      </c>
      <c r="D43" s="8">
        <f>'12ヶ月前納一覧'!D58</f>
        <v>163</v>
      </c>
      <c r="E43" s="9">
        <f>'12ヶ月前納一覧'!E58</f>
        <v>163</v>
      </c>
      <c r="F43" s="9">
        <f>'12ヶ月前納一覧'!F58</f>
        <v>325</v>
      </c>
      <c r="G43" s="9">
        <f>'12ヶ月前納一覧'!G58</f>
        <v>488</v>
      </c>
      <c r="H43" s="9">
        <f>'12ヶ月前納一覧'!H58</f>
        <v>649</v>
      </c>
      <c r="I43" s="9">
        <f>'12ヶ月前納一覧'!I58</f>
        <v>811</v>
      </c>
      <c r="J43" s="9">
        <f>'12ヶ月前納一覧'!J58</f>
        <v>971</v>
      </c>
      <c r="K43" s="9">
        <f>'12ヶ月前納一覧'!K58</f>
        <v>1131</v>
      </c>
      <c r="L43" s="9">
        <f>'12ヶ月前納一覧'!L58</f>
        <v>1291</v>
      </c>
      <c r="M43" s="9">
        <f>'12ヶ月前納一覧'!M58</f>
        <v>1450</v>
      </c>
      <c r="N43" s="9">
        <f>'12ヶ月前納一覧'!N58</f>
        <v>1608</v>
      </c>
      <c r="O43" s="9">
        <f>'12ヶ月前納一覧'!O58</f>
        <v>1766</v>
      </c>
      <c r="P43" s="10">
        <f>'12ヶ月前納一覧'!P58</f>
        <v>1924</v>
      </c>
      <c r="Q43" s="1" t="s">
        <v>13</v>
      </c>
      <c r="R43" s="26">
        <f>B42</f>
        <v>126000</v>
      </c>
      <c r="S43">
        <f t="shared" si="0"/>
        <v>1</v>
      </c>
      <c r="U43" s="149" t="str">
        <f>健康保険及び厚生年金!B54</f>
        <v>930,000</v>
      </c>
      <c r="V43">
        <f>健康保険及び厚生年金!I54</f>
        <v>45105</v>
      </c>
      <c r="W43">
        <f>健康保険及び厚生年金!L54</f>
        <v>7625.9999999999991</v>
      </c>
      <c r="X43">
        <f t="shared" si="1"/>
        <v>52731</v>
      </c>
      <c r="Y43" s="129" t="str">
        <f>健康保険及び厚生年金!B54</f>
        <v>930,000</v>
      </c>
    </row>
    <row r="44" spans="2:25">
      <c r="B44" s="25">
        <f>B43+1</f>
        <v>126002</v>
      </c>
      <c r="C44" s="1" t="s">
        <v>14</v>
      </c>
      <c r="D44" s="8">
        <f>'12ヶ月前納一覧'!D59</f>
        <v>12222</v>
      </c>
      <c r="E44" s="9">
        <f>'12ヶ月前納一覧'!E59</f>
        <v>12182</v>
      </c>
      <c r="F44" s="9">
        <f>'12ヶ月前納一覧'!F59</f>
        <v>24324</v>
      </c>
      <c r="G44" s="9">
        <f>'12ヶ月前納一覧'!G59</f>
        <v>36427</v>
      </c>
      <c r="H44" s="9">
        <f>'12ヶ月前納一覧'!H59</f>
        <v>48490</v>
      </c>
      <c r="I44" s="9">
        <f>'12ヶ月前納一覧'!I59</f>
        <v>60514</v>
      </c>
      <c r="J44" s="9">
        <f>'12ヶ月前納一覧'!J59</f>
        <v>72499</v>
      </c>
      <c r="K44" s="9">
        <f>'12ヶ月前納一覧'!K59</f>
        <v>84445</v>
      </c>
      <c r="L44" s="9">
        <f>'12ヶ月前納一覧'!L59</f>
        <v>96351</v>
      </c>
      <c r="M44" s="9">
        <f>'12ヶ月前納一覧'!M59</f>
        <v>108219</v>
      </c>
      <c r="N44" s="9">
        <f>'12ヶ月前納一覧'!N59</f>
        <v>120048</v>
      </c>
      <c r="O44" s="9">
        <f>'12ヶ月前納一覧'!O59</f>
        <v>131838</v>
      </c>
      <c r="P44" s="9">
        <f>'12ヶ月前納一覧'!P59</f>
        <v>143590</v>
      </c>
      <c r="Q44" s="1" t="s">
        <v>14</v>
      </c>
      <c r="R44" s="26">
        <f>B42</f>
        <v>126000</v>
      </c>
      <c r="S44">
        <f t="shared" si="0"/>
        <v>1</v>
      </c>
      <c r="U44" s="149" t="str">
        <f>健康保険及び厚生年金!B55</f>
        <v>980,000</v>
      </c>
      <c r="V44">
        <f>健康保険及び厚生年金!I55</f>
        <v>47530</v>
      </c>
      <c r="W44">
        <f>健康保険及び厚生年金!L55</f>
        <v>8035.9999999999991</v>
      </c>
      <c r="X44">
        <f t="shared" si="1"/>
        <v>55566</v>
      </c>
      <c r="Y44" s="129" t="str">
        <f>健康保険及び厚生年金!B55</f>
        <v>980,000</v>
      </c>
    </row>
    <row r="45" spans="2:25">
      <c r="B45" s="25">
        <f>B44+1</f>
        <v>126003</v>
      </c>
      <c r="C45" s="1" t="s">
        <v>27</v>
      </c>
      <c r="D45" s="8">
        <f>'12ヶ月前納一覧'!D60</f>
        <v>2066</v>
      </c>
      <c r="E45" s="9">
        <f>'12ヶ月前納一覧'!E60</f>
        <v>2059</v>
      </c>
      <c r="F45" s="9">
        <f>'12ヶ月前納一覧'!F60</f>
        <v>4112</v>
      </c>
      <c r="G45" s="9">
        <f>'12ヶ月前納一覧'!G60</f>
        <v>6158</v>
      </c>
      <c r="H45" s="9">
        <f>'12ヶ月前納一覧'!H60</f>
        <v>8198</v>
      </c>
      <c r="I45" s="9">
        <f>'12ヶ月前納一覧'!I60</f>
        <v>10231</v>
      </c>
      <c r="J45" s="9">
        <f>'12ヶ月前納一覧'!J60</f>
        <v>12257</v>
      </c>
      <c r="K45" s="9">
        <f>'12ヶ月前納一覧'!K60</f>
        <v>14277</v>
      </c>
      <c r="L45" s="9">
        <f>'12ヶ月前納一覧'!L60</f>
        <v>16290</v>
      </c>
      <c r="M45" s="9">
        <f>'12ヶ月前納一覧'!M60</f>
        <v>18296</v>
      </c>
      <c r="N45" s="9">
        <f>'12ヶ月前納一覧'!N60</f>
        <v>20296</v>
      </c>
      <c r="O45" s="9">
        <f>'12ヶ月前納一覧'!O60</f>
        <v>22290</v>
      </c>
      <c r="P45" s="10">
        <f>'12ヶ月前納一覧'!P60</f>
        <v>24277</v>
      </c>
      <c r="Q45" s="1" t="s">
        <v>27</v>
      </c>
      <c r="R45" s="26">
        <f>B42</f>
        <v>126000</v>
      </c>
      <c r="S45">
        <f t="shared" si="0"/>
        <v>1</v>
      </c>
      <c r="U45" s="149" t="str">
        <f>健康保険及び厚生年金!B56</f>
        <v>1,030,000</v>
      </c>
      <c r="V45">
        <f>健康保険及び厚生年金!I56</f>
        <v>49955</v>
      </c>
      <c r="W45">
        <f>健康保険及び厚生年金!L56</f>
        <v>8445.9999999999982</v>
      </c>
      <c r="X45">
        <f t="shared" si="1"/>
        <v>58401</v>
      </c>
      <c r="Y45" s="129" t="str">
        <f>健康保険及び厚生年金!B56</f>
        <v>1,030,000</v>
      </c>
    </row>
    <row r="46" spans="2:25">
      <c r="B46" s="25">
        <f>B45+1</f>
        <v>126004</v>
      </c>
      <c r="C46" s="1" t="s">
        <v>28</v>
      </c>
      <c r="D46" s="18">
        <f>'12ヶ月前納一覧'!D61</f>
        <v>14288</v>
      </c>
      <c r="E46" s="19">
        <f>'12ヶ月前納一覧'!E61</f>
        <v>14241</v>
      </c>
      <c r="F46" s="19">
        <f>'12ヶ月前納一覧'!F61</f>
        <v>28436</v>
      </c>
      <c r="G46" s="19">
        <f>'12ヶ月前納一覧'!G61</f>
        <v>42585</v>
      </c>
      <c r="H46" s="19">
        <f>'12ヶ月前納一覧'!H61</f>
        <v>56688</v>
      </c>
      <c r="I46" s="19">
        <f>'12ヶ月前納一覧'!I61</f>
        <v>70745</v>
      </c>
      <c r="J46" s="19">
        <f>'12ヶ月前納一覧'!J61</f>
        <v>84756</v>
      </c>
      <c r="K46" s="19">
        <f>'12ヶ月前納一覧'!K61</f>
        <v>98722</v>
      </c>
      <c r="L46" s="19">
        <f>'12ヶ月前納一覧'!L61</f>
        <v>112641</v>
      </c>
      <c r="M46" s="19">
        <f>'12ヶ月前納一覧'!M61</f>
        <v>126515</v>
      </c>
      <c r="N46" s="19">
        <f>'12ヶ月前納一覧'!N61</f>
        <v>140344</v>
      </c>
      <c r="O46" s="19">
        <f>'12ヶ月前納一覧'!O61</f>
        <v>154128</v>
      </c>
      <c r="P46" s="23">
        <f>'12ヶ月前納一覧'!P61</f>
        <v>167867</v>
      </c>
      <c r="Q46" s="1" t="s">
        <v>28</v>
      </c>
      <c r="R46" s="26">
        <f>B42</f>
        <v>126000</v>
      </c>
      <c r="S46">
        <f t="shared" si="0"/>
        <v>1</v>
      </c>
      <c r="U46" s="149" t="str">
        <f>健康保険及び厚生年金!B57</f>
        <v>1,090,000</v>
      </c>
      <c r="V46">
        <f>健康保険及び厚生年金!I57</f>
        <v>52865</v>
      </c>
      <c r="W46">
        <f>健康保険及び厚生年金!L57</f>
        <v>8937.9999999999982</v>
      </c>
      <c r="X46">
        <f t="shared" si="1"/>
        <v>61803</v>
      </c>
      <c r="Y46" s="129" t="str">
        <f>健康保険及び厚生年金!B57</f>
        <v>1,090,000</v>
      </c>
    </row>
    <row r="47" spans="2:25">
      <c r="B47" s="25">
        <f>'12ヶ月前納一覧'!B62</f>
        <v>134000</v>
      </c>
      <c r="C47" s="4" t="s">
        <v>12</v>
      </c>
      <c r="D47" s="5">
        <f>'12ヶ月前納一覧'!D62</f>
        <v>12824</v>
      </c>
      <c r="E47" s="6">
        <f>'12ヶ月前納一覧'!E62</f>
        <v>12783</v>
      </c>
      <c r="F47" s="6">
        <f>'12ヶ月前納一覧'!F62</f>
        <v>25523</v>
      </c>
      <c r="G47" s="6">
        <f>'12ヶ月前納一覧'!G62</f>
        <v>38221</v>
      </c>
      <c r="H47" s="6">
        <f>'12ヶ月前納一覧'!H62</f>
        <v>50878</v>
      </c>
      <c r="I47" s="6">
        <f>'12ヶ月前納一覧'!I62</f>
        <v>63495</v>
      </c>
      <c r="J47" s="6">
        <f>'12ヶ月前納一覧'!J62</f>
        <v>76069</v>
      </c>
      <c r="K47" s="6">
        <f>'12ヶ月前納一覧'!K62</f>
        <v>88603</v>
      </c>
      <c r="L47" s="6">
        <f>'12ヶ月前納一覧'!L62</f>
        <v>101096</v>
      </c>
      <c r="M47" s="6">
        <f>'12ヶ月前納一覧'!M62</f>
        <v>113548</v>
      </c>
      <c r="N47" s="6">
        <f>'12ヶ月前納一覧'!N62</f>
        <v>125959</v>
      </c>
      <c r="O47" s="6">
        <f>'12ヶ月前納一覧'!O62</f>
        <v>138330</v>
      </c>
      <c r="P47" s="7">
        <f>'12ヶ月前納一覧'!P62</f>
        <v>150661</v>
      </c>
      <c r="Q47" s="4" t="s">
        <v>12</v>
      </c>
      <c r="R47" s="26">
        <f>B47</f>
        <v>134000</v>
      </c>
      <c r="S47">
        <f t="shared" si="0"/>
        <v>1</v>
      </c>
      <c r="U47" s="149" t="str">
        <f>健康保険及び厚生年金!B58</f>
        <v>1,150,000</v>
      </c>
      <c r="V47">
        <f>健康保険及び厚生年金!I58</f>
        <v>55775</v>
      </c>
      <c r="W47">
        <f>健康保険及び厚生年金!L58</f>
        <v>9429.9999999999982</v>
      </c>
      <c r="X47">
        <f t="shared" si="1"/>
        <v>65205</v>
      </c>
      <c r="Y47" s="129" t="str">
        <f>健康保険及び厚生年金!B58</f>
        <v>1,150,000</v>
      </c>
    </row>
    <row r="48" spans="2:25">
      <c r="B48" s="25">
        <f>B47+1</f>
        <v>134001</v>
      </c>
      <c r="C48" s="1" t="s">
        <v>13</v>
      </c>
      <c r="D48" s="8">
        <f>'12ヶ月前納一覧'!D63</f>
        <v>174</v>
      </c>
      <c r="E48" s="9">
        <f>'12ヶ月前納一覧'!E63</f>
        <v>173</v>
      </c>
      <c r="F48" s="9">
        <f>'12ヶ月前納一覧'!F63</f>
        <v>346</v>
      </c>
      <c r="G48" s="9">
        <f>'12ヶ月前納一覧'!G63</f>
        <v>519</v>
      </c>
      <c r="H48" s="9">
        <f>'12ヶ月前納一覧'!H63</f>
        <v>691</v>
      </c>
      <c r="I48" s="9">
        <f>'12ヶ月前納一覧'!I63</f>
        <v>862</v>
      </c>
      <c r="J48" s="9">
        <f>'12ヶ月前納一覧'!J63</f>
        <v>1033</v>
      </c>
      <c r="K48" s="9">
        <f>'12ヶ月前納一覧'!K63</f>
        <v>1203</v>
      </c>
      <c r="L48" s="9">
        <f>'12ヶ月前納一覧'!L63</f>
        <v>1373</v>
      </c>
      <c r="M48" s="9">
        <f>'12ヶ月前納一覧'!M63</f>
        <v>1542</v>
      </c>
      <c r="N48" s="9">
        <f>'12ヶ月前納一覧'!N63</f>
        <v>1711</v>
      </c>
      <c r="O48" s="9">
        <f>'12ヶ月前納一覧'!O63</f>
        <v>1879</v>
      </c>
      <c r="P48" s="10">
        <f>'12ヶ月前納一覧'!P63</f>
        <v>2046</v>
      </c>
      <c r="Q48" s="1" t="s">
        <v>13</v>
      </c>
      <c r="R48" s="26">
        <f>B47</f>
        <v>134000</v>
      </c>
      <c r="S48">
        <f t="shared" si="0"/>
        <v>1</v>
      </c>
      <c r="U48" s="149" t="str">
        <f>健康保険及び厚生年金!B59</f>
        <v>1,210,000</v>
      </c>
      <c r="V48">
        <f>健康保険及び厚生年金!I59</f>
        <v>58685</v>
      </c>
      <c r="W48">
        <f>健康保険及び厚生年金!L59</f>
        <v>9921.9999999999982</v>
      </c>
      <c r="X48">
        <f t="shared" si="1"/>
        <v>68607</v>
      </c>
      <c r="Y48" s="129" t="str">
        <f>健康保険及び厚生年金!B59</f>
        <v>1,210,000</v>
      </c>
    </row>
    <row r="49" spans="2:25">
      <c r="B49" s="25">
        <f>B48+1</f>
        <v>134002</v>
      </c>
      <c r="C49" s="1" t="s">
        <v>14</v>
      </c>
      <c r="D49" s="8">
        <f>'12ヶ月前納一覧'!D64</f>
        <v>12998</v>
      </c>
      <c r="E49" s="9">
        <f>'12ヶ月前納一覧'!E64</f>
        <v>12956</v>
      </c>
      <c r="F49" s="9">
        <f>'12ヶ月前納一覧'!F64</f>
        <v>25869</v>
      </c>
      <c r="G49" s="9">
        <f>'12ヶ月前納一覧'!G64</f>
        <v>38740</v>
      </c>
      <c r="H49" s="9">
        <f>'12ヶ月前納一覧'!H64</f>
        <v>51569</v>
      </c>
      <c r="I49" s="9">
        <f>'12ヶ月前納一覧'!I64</f>
        <v>64357</v>
      </c>
      <c r="J49" s="9">
        <f>'12ヶ月前納一覧'!J64</f>
        <v>77102</v>
      </c>
      <c r="K49" s="9">
        <f>'12ヶ月前納一覧'!K64</f>
        <v>89806</v>
      </c>
      <c r="L49" s="9">
        <f>'12ヶ月前納一覧'!L64</f>
        <v>102469</v>
      </c>
      <c r="M49" s="9">
        <f>'12ヶ月前納一覧'!M64</f>
        <v>115090</v>
      </c>
      <c r="N49" s="9">
        <f>'12ヶ月前納一覧'!N64</f>
        <v>127670</v>
      </c>
      <c r="O49" s="9">
        <f>'12ヶ月前納一覧'!O64</f>
        <v>140209</v>
      </c>
      <c r="P49" s="9">
        <f>'12ヶ月前納一覧'!P64</f>
        <v>152707</v>
      </c>
      <c r="Q49" s="1" t="s">
        <v>14</v>
      </c>
      <c r="R49" s="26">
        <f>B47</f>
        <v>134000</v>
      </c>
      <c r="S49">
        <f t="shared" si="0"/>
        <v>1</v>
      </c>
      <c r="U49" s="149" t="str">
        <f>健康保険及び厚生年金!B60</f>
        <v>1,270,000</v>
      </c>
      <c r="V49">
        <f>健康保険及び厚生年金!I60</f>
        <v>61595</v>
      </c>
      <c r="W49">
        <f>健康保険及び厚生年金!L60</f>
        <v>10413.999999999998</v>
      </c>
      <c r="X49">
        <f t="shared" si="1"/>
        <v>72009</v>
      </c>
      <c r="Y49" s="129" t="str">
        <f>健康保険及び厚生年金!B60</f>
        <v>1,270,000</v>
      </c>
    </row>
    <row r="50" spans="2:25">
      <c r="B50" s="25">
        <f>B49+1</f>
        <v>134003</v>
      </c>
      <c r="C50" s="1" t="s">
        <v>27</v>
      </c>
      <c r="D50" s="8">
        <f>'12ヶ月前納一覧'!D65</f>
        <v>2197</v>
      </c>
      <c r="E50" s="9">
        <f>'12ヶ月前納一覧'!E65</f>
        <v>2190</v>
      </c>
      <c r="F50" s="9">
        <f>'12ヶ月前納一覧'!F65</f>
        <v>4373</v>
      </c>
      <c r="G50" s="9">
        <f>'12ヶ月前納一覧'!G65</f>
        <v>6549</v>
      </c>
      <c r="H50" s="9">
        <f>'12ヶ月前納一覧'!H65</f>
        <v>8718</v>
      </c>
      <c r="I50" s="9">
        <f>'12ヶ月前納一覧'!I65</f>
        <v>10880</v>
      </c>
      <c r="J50" s="9">
        <f>'12ヶ月前納一覧'!J65</f>
        <v>13035</v>
      </c>
      <c r="K50" s="9">
        <f>'12ヶ月前納一覧'!K65</f>
        <v>15183</v>
      </c>
      <c r="L50" s="9">
        <f>'12ヶ月前納一覧'!L65</f>
        <v>17324</v>
      </c>
      <c r="M50" s="9">
        <f>'12ヶ月前納一覧'!M65</f>
        <v>19458</v>
      </c>
      <c r="N50" s="9">
        <f>'12ヶ月前納一覧'!N65</f>
        <v>21585</v>
      </c>
      <c r="O50" s="9">
        <f>'12ヶ月前納一覧'!O65</f>
        <v>23705</v>
      </c>
      <c r="P50" s="10">
        <f>'12ヶ月前納一覧'!P65</f>
        <v>25818</v>
      </c>
      <c r="Q50" s="1" t="s">
        <v>27</v>
      </c>
      <c r="R50" s="26">
        <f>B47</f>
        <v>134000</v>
      </c>
      <c r="S50">
        <f t="shared" si="0"/>
        <v>1</v>
      </c>
      <c r="U50" s="149" t="str">
        <f>健康保険及び厚生年金!B61</f>
        <v>1,330,000</v>
      </c>
      <c r="V50">
        <f>健康保険及び厚生年金!I61</f>
        <v>64505</v>
      </c>
      <c r="W50">
        <f>健康保険及び厚生年金!L61</f>
        <v>10905.999999999998</v>
      </c>
      <c r="X50">
        <f t="shared" si="1"/>
        <v>75411</v>
      </c>
      <c r="Y50" s="129" t="str">
        <f>健康保険及び厚生年金!B61</f>
        <v>1,330,000</v>
      </c>
    </row>
    <row r="51" spans="2:25">
      <c r="B51" s="25">
        <f>B50+1</f>
        <v>134004</v>
      </c>
      <c r="C51" s="1" t="s">
        <v>28</v>
      </c>
      <c r="D51" s="18">
        <f>'12ヶ月前納一覧'!D66</f>
        <v>15195</v>
      </c>
      <c r="E51" s="19">
        <f>'12ヶ月前納一覧'!E66</f>
        <v>15146</v>
      </c>
      <c r="F51" s="19">
        <f>'12ヶ月前納一覧'!F66</f>
        <v>30242</v>
      </c>
      <c r="G51" s="19">
        <f>'12ヶ月前納一覧'!G66</f>
        <v>45289</v>
      </c>
      <c r="H51" s="19">
        <f>'12ヶ月前納一覧'!H66</f>
        <v>60287</v>
      </c>
      <c r="I51" s="19">
        <f>'12ヶ月前納一覧'!I66</f>
        <v>75237</v>
      </c>
      <c r="J51" s="19">
        <f>'12ヶ月前納一覧'!J66</f>
        <v>90137</v>
      </c>
      <c r="K51" s="19">
        <f>'12ヶ月前納一覧'!K66</f>
        <v>104989</v>
      </c>
      <c r="L51" s="19">
        <f>'12ヶ月前納一覧'!L66</f>
        <v>119793</v>
      </c>
      <c r="M51" s="19">
        <f>'12ヶ月前納一覧'!M66</f>
        <v>134548</v>
      </c>
      <c r="N51" s="19">
        <f>'12ヶ月前納一覧'!N66</f>
        <v>149255</v>
      </c>
      <c r="O51" s="19">
        <f>'12ヶ月前納一覧'!O66</f>
        <v>163914</v>
      </c>
      <c r="P51" s="23">
        <f>'12ヶ月前納一覧'!P66</f>
        <v>178525</v>
      </c>
      <c r="Q51" s="1" t="s">
        <v>28</v>
      </c>
      <c r="R51" s="26">
        <f>B47</f>
        <v>134000</v>
      </c>
      <c r="S51">
        <f t="shared" si="0"/>
        <v>1</v>
      </c>
      <c r="U51" s="149" t="str">
        <f>健康保険及び厚生年金!B62</f>
        <v>1,390,000</v>
      </c>
      <c r="V51">
        <f>健康保険及び厚生年金!I62</f>
        <v>67415</v>
      </c>
      <c r="W51">
        <f>健康保険及び厚生年金!L62</f>
        <v>11397.999999999998</v>
      </c>
      <c r="X51">
        <f t="shared" si="1"/>
        <v>78813</v>
      </c>
      <c r="Y51" s="129" t="str">
        <f>健康保険及び厚生年金!B62</f>
        <v>1,390,000</v>
      </c>
    </row>
    <row r="52" spans="2:25">
      <c r="B52" s="25">
        <f>'12ヶ月前納一覧'!B67</f>
        <v>142000</v>
      </c>
      <c r="C52" s="4" t="s">
        <v>12</v>
      </c>
      <c r="D52" s="5">
        <f>'12ヶ月前納一覧'!D67</f>
        <v>13590</v>
      </c>
      <c r="E52" s="6">
        <f>'12ヶ月前納一覧'!E67</f>
        <v>13546</v>
      </c>
      <c r="F52" s="6">
        <f>'12ヶ月前納一覧'!F67</f>
        <v>27046</v>
      </c>
      <c r="G52" s="6">
        <f>'12ヶ月前納一覧'!G67</f>
        <v>40503</v>
      </c>
      <c r="H52" s="6">
        <f>'12ヶ月前納一覧'!H67</f>
        <v>53916</v>
      </c>
      <c r="I52" s="6">
        <f>'12ヶ月前納一覧'!I67</f>
        <v>67285</v>
      </c>
      <c r="J52" s="6">
        <f>'12ヶ月前納一覧'!J67</f>
        <v>80610</v>
      </c>
      <c r="K52" s="6">
        <f>'12ヶ月前納一覧'!K67</f>
        <v>93893</v>
      </c>
      <c r="L52" s="6">
        <f>'12ヶ月前納一覧'!L67</f>
        <v>107131</v>
      </c>
      <c r="M52" s="6">
        <f>'12ヶ月前納一覧'!M67</f>
        <v>120327</v>
      </c>
      <c r="N52" s="6">
        <f>'12ヶ月前納一覧'!N67</f>
        <v>133479</v>
      </c>
      <c r="O52" s="6">
        <f>'12ヶ月前納一覧'!O67</f>
        <v>146589</v>
      </c>
      <c r="P52" s="7">
        <f>'12ヶ月前納一覧'!P67</f>
        <v>159656</v>
      </c>
      <c r="Q52" s="4" t="s">
        <v>12</v>
      </c>
      <c r="R52" s="26">
        <f>B52</f>
        <v>142000</v>
      </c>
      <c r="S52">
        <f t="shared" si="0"/>
        <v>1</v>
      </c>
      <c r="Y52" s="129"/>
    </row>
    <row r="53" spans="2:25">
      <c r="B53" s="25">
        <f>B52+1</f>
        <v>142001</v>
      </c>
      <c r="C53" s="1" t="s">
        <v>13</v>
      </c>
      <c r="D53" s="8">
        <f>'12ヶ月前納一覧'!D68</f>
        <v>184</v>
      </c>
      <c r="E53" s="9">
        <f>'12ヶ月前納一覧'!E68</f>
        <v>183</v>
      </c>
      <c r="F53" s="9">
        <f>'12ヶ月前納一覧'!F68</f>
        <v>367</v>
      </c>
      <c r="G53" s="9">
        <f>'12ヶ月前納一覧'!G68</f>
        <v>550</v>
      </c>
      <c r="H53" s="9">
        <f>'12ヶ月前納一覧'!H68</f>
        <v>732</v>
      </c>
      <c r="I53" s="9">
        <f>'12ヶ月前納一覧'!I68</f>
        <v>914</v>
      </c>
      <c r="J53" s="9">
        <f>'12ヶ月前納一覧'!J68</f>
        <v>1095</v>
      </c>
      <c r="K53" s="9">
        <f>'12ヶ月前納一覧'!K68</f>
        <v>1275</v>
      </c>
      <c r="L53" s="9">
        <f>'12ヶ月前納一覧'!L68</f>
        <v>1455</v>
      </c>
      <c r="M53" s="9">
        <f>'12ヶ月前納一覧'!M68</f>
        <v>1634</v>
      </c>
      <c r="N53" s="9">
        <f>'12ヶ月前納一覧'!N68</f>
        <v>1813</v>
      </c>
      <c r="O53" s="9">
        <f>'12ヶ月前納一覧'!O68</f>
        <v>1991</v>
      </c>
      <c r="P53" s="10">
        <f>'12ヶ月前納一覧'!P68</f>
        <v>2168</v>
      </c>
      <c r="Q53" s="1" t="s">
        <v>13</v>
      </c>
      <c r="R53" s="26">
        <f>B52</f>
        <v>142000</v>
      </c>
      <c r="S53">
        <f t="shared" si="0"/>
        <v>1</v>
      </c>
    </row>
    <row r="54" spans="2:25">
      <c r="B54" s="25">
        <f>B53+1</f>
        <v>142002</v>
      </c>
      <c r="C54" s="1" t="s">
        <v>14</v>
      </c>
      <c r="D54" s="8">
        <f>'12ヶ月前納一覧'!D69</f>
        <v>13774</v>
      </c>
      <c r="E54" s="9">
        <f>'12ヶ月前納一覧'!E69</f>
        <v>13729</v>
      </c>
      <c r="F54" s="9">
        <f>'12ヶ月前納一覧'!F69</f>
        <v>27413</v>
      </c>
      <c r="G54" s="9">
        <f>'12ヶ月前納一覧'!G69</f>
        <v>41053</v>
      </c>
      <c r="H54" s="9">
        <f>'12ヶ月前納一覧'!H69</f>
        <v>54648</v>
      </c>
      <c r="I54" s="9">
        <f>'12ヶ月前納一覧'!I69</f>
        <v>68199</v>
      </c>
      <c r="J54" s="9">
        <f>'12ヶ月前納一覧'!J69</f>
        <v>81705</v>
      </c>
      <c r="K54" s="9">
        <f>'12ヶ月前納一覧'!K69</f>
        <v>95168</v>
      </c>
      <c r="L54" s="9">
        <f>'12ヶ月前納一覧'!L69</f>
        <v>108586</v>
      </c>
      <c r="M54" s="9">
        <f>'12ヶ月前納一覧'!M69</f>
        <v>121961</v>
      </c>
      <c r="N54" s="9">
        <f>'12ヶ月前納一覧'!N69</f>
        <v>135292</v>
      </c>
      <c r="O54" s="9">
        <f>'12ヶ月前納一覧'!O69</f>
        <v>148580</v>
      </c>
      <c r="P54" s="9">
        <f>'12ヶ月前納一覧'!P69</f>
        <v>161824</v>
      </c>
      <c r="Q54" s="1" t="s">
        <v>14</v>
      </c>
      <c r="R54" s="26">
        <f>B52</f>
        <v>142000</v>
      </c>
      <c r="S54">
        <f t="shared" si="0"/>
        <v>1</v>
      </c>
    </row>
    <row r="55" spans="2:25">
      <c r="B55" s="25">
        <f>B54+1</f>
        <v>142003</v>
      </c>
      <c r="C55" s="1" t="s">
        <v>27</v>
      </c>
      <c r="D55" s="8">
        <f>'12ヶ月前納一覧'!D70</f>
        <v>2328</v>
      </c>
      <c r="E55" s="9">
        <f>'12ヶ月前納一覧'!E70</f>
        <v>2321</v>
      </c>
      <c r="F55" s="9">
        <f>'12ヶ月前納一覧'!F70</f>
        <v>4634</v>
      </c>
      <c r="G55" s="9">
        <f>'12ヶ月前納一覧'!G70</f>
        <v>6940</v>
      </c>
      <c r="H55" s="9">
        <f>'12ヶ月前納一覧'!H70</f>
        <v>9239</v>
      </c>
      <c r="I55" s="9">
        <f>'12ヶ月前納一覧'!I70</f>
        <v>11530</v>
      </c>
      <c r="J55" s="9">
        <f>'12ヶ月前納一覧'!J70</f>
        <v>13814</v>
      </c>
      <c r="K55" s="9">
        <f>'12ヶ月前納一覧'!K70</f>
        <v>16090</v>
      </c>
      <c r="L55" s="9">
        <f>'12ヶ月前納一覧'!L70</f>
        <v>18358</v>
      </c>
      <c r="M55" s="9">
        <f>'12ヶ月前納一覧'!M70</f>
        <v>20620</v>
      </c>
      <c r="N55" s="9">
        <f>'12ヶ月前納一覧'!N70</f>
        <v>22874</v>
      </c>
      <c r="O55" s="9">
        <f>'12ヶ月前納一覧'!O70</f>
        <v>25120</v>
      </c>
      <c r="P55" s="10">
        <f>'12ヶ月前納一覧'!P70</f>
        <v>27359</v>
      </c>
      <c r="Q55" s="1" t="s">
        <v>27</v>
      </c>
      <c r="R55" s="26">
        <f>B52</f>
        <v>142000</v>
      </c>
      <c r="S55">
        <f t="shared" si="0"/>
        <v>1</v>
      </c>
    </row>
    <row r="56" spans="2:25">
      <c r="B56" s="25">
        <f>B55+1</f>
        <v>142004</v>
      </c>
      <c r="C56" s="1" t="s">
        <v>28</v>
      </c>
      <c r="D56" s="18">
        <f>'12ヶ月前納一覧'!D71</f>
        <v>16102</v>
      </c>
      <c r="E56" s="19">
        <f>'12ヶ月前納一覧'!E71</f>
        <v>16050</v>
      </c>
      <c r="F56" s="19">
        <f>'12ヶ月前納一覧'!F71</f>
        <v>32047</v>
      </c>
      <c r="G56" s="19">
        <f>'12ヶ月前納一覧'!G71</f>
        <v>47993</v>
      </c>
      <c r="H56" s="19">
        <f>'12ヶ月前納一覧'!H71</f>
        <v>63887</v>
      </c>
      <c r="I56" s="19">
        <f>'12ヶ月前納一覧'!I71</f>
        <v>79729</v>
      </c>
      <c r="J56" s="19">
        <f>'12ヶ月前納一覧'!J71</f>
        <v>95519</v>
      </c>
      <c r="K56" s="19">
        <f>'12ヶ月前納一覧'!K71</f>
        <v>111258</v>
      </c>
      <c r="L56" s="19">
        <f>'12ヶ月前納一覧'!L71</f>
        <v>126944</v>
      </c>
      <c r="M56" s="19">
        <f>'12ヶ月前納一覧'!M71</f>
        <v>142581</v>
      </c>
      <c r="N56" s="19">
        <f>'12ヶ月前納一覧'!N71</f>
        <v>158166</v>
      </c>
      <c r="O56" s="19">
        <f>'12ヶ月前納一覧'!O71</f>
        <v>173700</v>
      </c>
      <c r="P56" s="23">
        <f>'12ヶ月前納一覧'!P71</f>
        <v>189183</v>
      </c>
      <c r="Q56" s="1" t="s">
        <v>28</v>
      </c>
      <c r="R56" s="26">
        <f>B52</f>
        <v>142000</v>
      </c>
      <c r="S56">
        <f t="shared" si="0"/>
        <v>1</v>
      </c>
    </row>
    <row r="57" spans="2:25">
      <c r="B57" s="25">
        <f>'12ヶ月前納一覧'!B72</f>
        <v>150000</v>
      </c>
      <c r="C57" s="4" t="s">
        <v>12</v>
      </c>
      <c r="D57" s="5">
        <f>'12ヶ月前納一覧'!D72</f>
        <v>14355</v>
      </c>
      <c r="E57" s="6">
        <f>'12ヶ月前納一覧'!E72</f>
        <v>14309</v>
      </c>
      <c r="F57" s="6">
        <f>'12ヶ月前納一覧'!F72</f>
        <v>28570</v>
      </c>
      <c r="G57" s="6">
        <f>'12ヶ月前納一覧'!G72</f>
        <v>42785</v>
      </c>
      <c r="H57" s="6">
        <f>'12ヶ月前納一覧'!H72</f>
        <v>56954</v>
      </c>
      <c r="I57" s="6">
        <f>'12ヶ月前納一覧'!I72</f>
        <v>71076</v>
      </c>
      <c r="J57" s="6">
        <f>'12ヶ月前納一覧'!J72</f>
        <v>85152</v>
      </c>
      <c r="K57" s="6">
        <f>'12ヶ月前納一覧'!K72</f>
        <v>99182</v>
      </c>
      <c r="L57" s="6">
        <f>'12ヶ月前納一覧'!L72</f>
        <v>113167</v>
      </c>
      <c r="M57" s="6">
        <f>'12ヶ月前納一覧'!M72</f>
        <v>127106</v>
      </c>
      <c r="N57" s="6">
        <f>'12ヶ月前納一覧'!N72</f>
        <v>140999</v>
      </c>
      <c r="O57" s="6">
        <f>'12ヶ月前納一覧'!O72</f>
        <v>154847</v>
      </c>
      <c r="P57" s="7">
        <f>'12ヶ月前納一覧'!P72</f>
        <v>168651</v>
      </c>
      <c r="Q57" s="4" t="s">
        <v>12</v>
      </c>
      <c r="R57" s="26">
        <f>B57</f>
        <v>150000</v>
      </c>
      <c r="S57">
        <f t="shared" si="0"/>
        <v>1</v>
      </c>
    </row>
    <row r="58" spans="2:25">
      <c r="B58" s="25">
        <f>B57+1</f>
        <v>150001</v>
      </c>
      <c r="C58" s="1" t="s">
        <v>13</v>
      </c>
      <c r="D58" s="8">
        <f>'12ヶ月前納一覧'!D73</f>
        <v>195</v>
      </c>
      <c r="E58" s="9">
        <f>'12ヶ月前納一覧'!E73</f>
        <v>194</v>
      </c>
      <c r="F58" s="9">
        <f>'12ヶ月前納一覧'!F73</f>
        <v>388</v>
      </c>
      <c r="G58" s="9">
        <f>'12ヶ月前納一覧'!G73</f>
        <v>581</v>
      </c>
      <c r="H58" s="9">
        <f>'12ヶ月前納一覧'!H73</f>
        <v>773</v>
      </c>
      <c r="I58" s="9">
        <f>'12ヶ月前納一覧'!I73</f>
        <v>965</v>
      </c>
      <c r="J58" s="9">
        <f>'12ヶ月前納一覧'!J73</f>
        <v>1156</v>
      </c>
      <c r="K58" s="9">
        <f>'12ヶ月前納一覧'!K73</f>
        <v>1347</v>
      </c>
      <c r="L58" s="9">
        <f>'12ヶ月前納一覧'!L73</f>
        <v>1537</v>
      </c>
      <c r="M58" s="9">
        <f>'12ヶ月前納一覧'!M73</f>
        <v>1726</v>
      </c>
      <c r="N58" s="9">
        <f>'12ヶ月前納一覧'!N73</f>
        <v>1915</v>
      </c>
      <c r="O58" s="9">
        <f>'12ヶ月前納一覧'!O73</f>
        <v>2103</v>
      </c>
      <c r="P58" s="10">
        <f>'12ヶ月前納一覧'!P73</f>
        <v>2290</v>
      </c>
      <c r="Q58" s="1" t="s">
        <v>13</v>
      </c>
      <c r="R58" s="26">
        <f>B57</f>
        <v>150000</v>
      </c>
      <c r="S58">
        <f t="shared" si="0"/>
        <v>1</v>
      </c>
    </row>
    <row r="59" spans="2:25">
      <c r="B59" s="25">
        <f>B58+1</f>
        <v>150002</v>
      </c>
      <c r="C59" s="1" t="s">
        <v>14</v>
      </c>
      <c r="D59" s="8">
        <f>'12ヶ月前納一覧'!D74</f>
        <v>14550</v>
      </c>
      <c r="E59" s="9">
        <f>'12ヶ月前納一覧'!E74</f>
        <v>14503</v>
      </c>
      <c r="F59" s="9">
        <f>'12ヶ月前納一覧'!F74</f>
        <v>28958</v>
      </c>
      <c r="G59" s="9">
        <f>'12ヶ月前納一覧'!G74</f>
        <v>43366</v>
      </c>
      <c r="H59" s="9">
        <f>'12ヶ月前納一覧'!H74</f>
        <v>57727</v>
      </c>
      <c r="I59" s="9">
        <f>'12ヶ月前納一覧'!I74</f>
        <v>72041</v>
      </c>
      <c r="J59" s="9">
        <f>'12ヶ月前納一覧'!J74</f>
        <v>86308</v>
      </c>
      <c r="K59" s="9">
        <f>'12ヶ月前納一覧'!K74</f>
        <v>100529</v>
      </c>
      <c r="L59" s="9">
        <f>'12ヶ月前納一覧'!L74</f>
        <v>114704</v>
      </c>
      <c r="M59" s="9">
        <f>'12ヶ月前納一覧'!M74</f>
        <v>128832</v>
      </c>
      <c r="N59" s="9">
        <f>'12ヶ月前納一覧'!N74</f>
        <v>142914</v>
      </c>
      <c r="O59" s="9">
        <f>'12ヶ月前納一覧'!O74</f>
        <v>156950</v>
      </c>
      <c r="P59" s="9">
        <f>'12ヶ月前納一覧'!P74</f>
        <v>170941</v>
      </c>
      <c r="Q59" s="1" t="s">
        <v>14</v>
      </c>
      <c r="R59" s="26">
        <f>B57</f>
        <v>150000</v>
      </c>
      <c r="S59">
        <f t="shared" si="0"/>
        <v>1</v>
      </c>
    </row>
    <row r="60" spans="2:25">
      <c r="B60" s="25">
        <f>B59+1</f>
        <v>150003</v>
      </c>
      <c r="C60" s="1" t="s">
        <v>27</v>
      </c>
      <c r="D60" s="8">
        <f>'12ヶ月前納一覧'!D75</f>
        <v>2460</v>
      </c>
      <c r="E60" s="9">
        <f>'12ヶ月前納一覧'!E75</f>
        <v>2451</v>
      </c>
      <c r="F60" s="9">
        <f>'12ヶ月前納一覧'!F75</f>
        <v>4895</v>
      </c>
      <c r="G60" s="9">
        <f>'12ヶ月前納一覧'!G75</f>
        <v>7331</v>
      </c>
      <c r="H60" s="9">
        <f>'12ヶ月前納一覧'!H75</f>
        <v>9759</v>
      </c>
      <c r="I60" s="9">
        <f>'12ヶ月前納一覧'!I75</f>
        <v>12180</v>
      </c>
      <c r="J60" s="9">
        <f>'12ヶ月前納一覧'!J75</f>
        <v>14592</v>
      </c>
      <c r="K60" s="9">
        <f>'12ヶ月前納一覧'!K75</f>
        <v>16996</v>
      </c>
      <c r="L60" s="9">
        <f>'12ヶ月前納一覧'!L75</f>
        <v>19393</v>
      </c>
      <c r="M60" s="9">
        <f>'12ヶ月前納一覧'!M75</f>
        <v>21781</v>
      </c>
      <c r="N60" s="9">
        <f>'12ヶ月前納一覧'!N75</f>
        <v>24162</v>
      </c>
      <c r="O60" s="9">
        <f>'12ヶ月前納一覧'!O75</f>
        <v>26535</v>
      </c>
      <c r="P60" s="10">
        <f>'12ヶ月前納一覧'!P75</f>
        <v>28901</v>
      </c>
      <c r="Q60" s="1" t="s">
        <v>27</v>
      </c>
      <c r="R60" s="26">
        <f>B57</f>
        <v>150000</v>
      </c>
      <c r="S60">
        <f t="shared" si="0"/>
        <v>1</v>
      </c>
    </row>
    <row r="61" spans="2:25">
      <c r="B61" s="25">
        <f>B60+1</f>
        <v>150004</v>
      </c>
      <c r="C61" s="1" t="s">
        <v>28</v>
      </c>
      <c r="D61" s="18">
        <f>'12ヶ月前納一覧'!D76</f>
        <v>17010</v>
      </c>
      <c r="E61" s="19">
        <f>'12ヶ月前納一覧'!E76</f>
        <v>16954</v>
      </c>
      <c r="F61" s="19">
        <f>'12ヶ月前納一覧'!F76</f>
        <v>33853</v>
      </c>
      <c r="G61" s="19">
        <f>'12ヶ月前納一覧'!G76</f>
        <v>50697</v>
      </c>
      <c r="H61" s="19">
        <f>'12ヶ月前納一覧'!H76</f>
        <v>67486</v>
      </c>
      <c r="I61" s="19">
        <f>'12ヶ月前納一覧'!I76</f>
        <v>84221</v>
      </c>
      <c r="J61" s="19">
        <f>'12ヶ月前納一覧'!J76</f>
        <v>100900</v>
      </c>
      <c r="K61" s="19">
        <f>'12ヶ月前納一覧'!K76</f>
        <v>117525</v>
      </c>
      <c r="L61" s="19">
        <f>'12ヶ月前納一覧'!L76</f>
        <v>134097</v>
      </c>
      <c r="M61" s="19">
        <f>'12ヶ月前納一覧'!M76</f>
        <v>150613</v>
      </c>
      <c r="N61" s="19">
        <f>'12ヶ月前納一覧'!N76</f>
        <v>167076</v>
      </c>
      <c r="O61" s="19">
        <f>'12ヶ月前納一覧'!O76</f>
        <v>183485</v>
      </c>
      <c r="P61" s="23">
        <f>'12ヶ月前納一覧'!P76</f>
        <v>199842</v>
      </c>
      <c r="Q61" s="1" t="s">
        <v>28</v>
      </c>
      <c r="R61" s="26">
        <f>B57</f>
        <v>150000</v>
      </c>
      <c r="S61">
        <f t="shared" si="0"/>
        <v>1</v>
      </c>
    </row>
    <row r="62" spans="2:25">
      <c r="B62" s="25">
        <f>'12ヶ月前納一覧'!B89</f>
        <v>160000</v>
      </c>
      <c r="C62" s="4" t="s">
        <v>12</v>
      </c>
      <c r="D62" s="5">
        <f>'12ヶ月前納一覧'!D89</f>
        <v>15312</v>
      </c>
      <c r="E62" s="5">
        <f>'12ヶ月前納一覧'!E89</f>
        <v>15262</v>
      </c>
      <c r="F62" s="5">
        <f>'12ヶ月前納一覧'!F89</f>
        <v>30475</v>
      </c>
      <c r="G62" s="5">
        <f>'12ヶ月前納一覧'!G89</f>
        <v>45638</v>
      </c>
      <c r="H62" s="5">
        <f>'12ヶ月前納一覧'!H89</f>
        <v>60750</v>
      </c>
      <c r="I62" s="5">
        <f>'12ヶ月前納一覧'!I89</f>
        <v>75815</v>
      </c>
      <c r="J62" s="5">
        <f>'12ヶ月前納一覧'!J89</f>
        <v>90829</v>
      </c>
      <c r="K62" s="5">
        <f>'12ヶ月前納一覧'!K89</f>
        <v>105794</v>
      </c>
      <c r="L62" s="5">
        <f>'12ヶ月前納一覧'!L89</f>
        <v>120712</v>
      </c>
      <c r="M62" s="5">
        <f>'12ヶ月前納一覧'!M89</f>
        <v>135580</v>
      </c>
      <c r="N62" s="5">
        <f>'12ヶ月前納一覧'!N89</f>
        <v>150399</v>
      </c>
      <c r="O62" s="5">
        <f>'12ヶ月前納一覧'!O89</f>
        <v>165171</v>
      </c>
      <c r="P62" s="5">
        <f>'12ヶ月前納一覧'!P89</f>
        <v>179894</v>
      </c>
      <c r="Q62" s="4" t="s">
        <v>12</v>
      </c>
      <c r="R62" s="26">
        <f>B62</f>
        <v>160000</v>
      </c>
      <c r="S62">
        <f t="shared" si="0"/>
        <v>1</v>
      </c>
    </row>
    <row r="63" spans="2:25">
      <c r="B63" s="25">
        <f>B62+1</f>
        <v>160001</v>
      </c>
      <c r="C63" s="1" t="s">
        <v>13</v>
      </c>
      <c r="D63" s="8">
        <f>'12ヶ月前納一覧'!D90</f>
        <v>208</v>
      </c>
      <c r="E63" s="9">
        <f>'12ヶ月前納一覧'!E90</f>
        <v>207</v>
      </c>
      <c r="F63" s="9">
        <f>'12ヶ月前納一覧'!F90</f>
        <v>413</v>
      </c>
      <c r="G63" s="9">
        <f>'12ヶ月前納一覧'!G90</f>
        <v>619</v>
      </c>
      <c r="H63" s="9">
        <f>'12ヶ月前納一覧'!H90</f>
        <v>825</v>
      </c>
      <c r="I63" s="9">
        <f>'12ヶ月前納一覧'!I90</f>
        <v>1029</v>
      </c>
      <c r="J63" s="9">
        <f>'12ヶ月前納一覧'!J90</f>
        <v>1233</v>
      </c>
      <c r="K63" s="9">
        <f>'12ヶ月前納一覧'!K90</f>
        <v>1437</v>
      </c>
      <c r="L63" s="9">
        <f>'12ヶ月前納一覧'!L90</f>
        <v>1639</v>
      </c>
      <c r="M63" s="9">
        <f>'12ヶ月前納一覧'!M90</f>
        <v>1841</v>
      </c>
      <c r="N63" s="9">
        <f>'12ヶ月前納一覧'!N90</f>
        <v>2043</v>
      </c>
      <c r="O63" s="9">
        <f>'12ヶ月前納一覧'!O90</f>
        <v>2243</v>
      </c>
      <c r="P63" s="10">
        <f>'12ヶ月前納一覧'!P90</f>
        <v>2443</v>
      </c>
      <c r="Q63" s="1" t="s">
        <v>13</v>
      </c>
      <c r="R63" s="26">
        <f>B62</f>
        <v>160000</v>
      </c>
      <c r="S63">
        <f t="shared" si="0"/>
        <v>1</v>
      </c>
    </row>
    <row r="64" spans="2:25">
      <c r="B64" s="25">
        <f>B63+1</f>
        <v>160002</v>
      </c>
      <c r="C64" s="1" t="s">
        <v>14</v>
      </c>
      <c r="D64" s="8">
        <f>'12ヶ月前納一覧'!D91</f>
        <v>15520</v>
      </c>
      <c r="E64" s="9">
        <f>'12ヶ月前納一覧'!E91</f>
        <v>15469</v>
      </c>
      <c r="F64" s="9">
        <f>'12ヶ月前納一覧'!F91</f>
        <v>30888</v>
      </c>
      <c r="G64" s="9">
        <f>'12ヶ月前納一覧'!G91</f>
        <v>46257</v>
      </c>
      <c r="H64" s="9">
        <f>'12ヶ月前納一覧'!H91</f>
        <v>61575</v>
      </c>
      <c r="I64" s="9">
        <f>'12ヶ月前納一覧'!I91</f>
        <v>76844</v>
      </c>
      <c r="J64" s="9">
        <f>'12ヶ月前納一覧'!J91</f>
        <v>92062</v>
      </c>
      <c r="K64" s="9">
        <f>'12ヶ月前納一覧'!K91</f>
        <v>107231</v>
      </c>
      <c r="L64" s="9">
        <f>'12ヶ月前納一覧'!L91</f>
        <v>122351</v>
      </c>
      <c r="M64" s="9">
        <f>'12ヶ月前納一覧'!M91</f>
        <v>137421</v>
      </c>
      <c r="N64" s="9">
        <f>'12ヶ月前納一覧'!N91</f>
        <v>152442</v>
      </c>
      <c r="O64" s="9">
        <f>'12ヶ月前納一覧'!O91</f>
        <v>167414</v>
      </c>
      <c r="P64" s="9">
        <f>'12ヶ月前納一覧'!P91</f>
        <v>182337</v>
      </c>
      <c r="Q64" s="1" t="s">
        <v>14</v>
      </c>
      <c r="R64" s="26">
        <f>B62</f>
        <v>160000</v>
      </c>
      <c r="S64">
        <f t="shared" si="0"/>
        <v>1</v>
      </c>
    </row>
    <row r="65" spans="2:19">
      <c r="B65" s="25">
        <f>B64+1</f>
        <v>160003</v>
      </c>
      <c r="C65" s="1" t="s">
        <v>27</v>
      </c>
      <c r="D65" s="8">
        <f>'12ヶ月前納一覧'!D92</f>
        <v>2624</v>
      </c>
      <c r="E65" s="9">
        <f>'12ヶ月前納一覧'!E92</f>
        <v>2615</v>
      </c>
      <c r="F65" s="9">
        <f>'12ヶ月前納一覧'!F92</f>
        <v>5222</v>
      </c>
      <c r="G65" s="9">
        <f>'12ヶ月前納一覧'!G92</f>
        <v>7820</v>
      </c>
      <c r="H65" s="9">
        <f>'12ヶ月前納一覧'!H92</f>
        <v>10410</v>
      </c>
      <c r="I65" s="9">
        <f>'12ヶ月前納一覧'!I92</f>
        <v>12992</v>
      </c>
      <c r="J65" s="9">
        <f>'12ヶ月前納一覧'!J92</f>
        <v>15565</v>
      </c>
      <c r="K65" s="9">
        <f>'12ヶ月前納一覧'!K92</f>
        <v>18129</v>
      </c>
      <c r="L65" s="9">
        <f>'12ヶ月前納一覧'!L92</f>
        <v>20686</v>
      </c>
      <c r="M65" s="9">
        <f>'12ヶ月前納一覧'!M92</f>
        <v>23234</v>
      </c>
      <c r="N65" s="9">
        <f>'12ヶ月前納一覧'!N92</f>
        <v>25773</v>
      </c>
      <c r="O65" s="9">
        <f>'12ヶ月前納一覧'!O92</f>
        <v>28304</v>
      </c>
      <c r="P65" s="10">
        <f>'12ヶ月前納一覧'!P92</f>
        <v>30828</v>
      </c>
      <c r="Q65" s="1" t="s">
        <v>27</v>
      </c>
      <c r="R65" s="26">
        <f>B62</f>
        <v>160000</v>
      </c>
      <c r="S65">
        <f t="shared" si="0"/>
        <v>1</v>
      </c>
    </row>
    <row r="66" spans="2:19">
      <c r="B66" s="25">
        <f>B65+1</f>
        <v>160004</v>
      </c>
      <c r="C66" s="1" t="s">
        <v>28</v>
      </c>
      <c r="D66" s="18">
        <f>'12ヶ月前納一覧'!D93</f>
        <v>18144</v>
      </c>
      <c r="E66" s="19">
        <f>'12ヶ月前納一覧'!E93</f>
        <v>18084</v>
      </c>
      <c r="F66" s="19">
        <f>'12ヶ月前納一覧'!F93</f>
        <v>36110</v>
      </c>
      <c r="G66" s="19">
        <f>'12ヶ月前納一覧'!G93</f>
        <v>54077</v>
      </c>
      <c r="H66" s="19">
        <f>'12ヶ月前納一覧'!H93</f>
        <v>71985</v>
      </c>
      <c r="I66" s="19">
        <f>'12ヶ月前納一覧'!I93</f>
        <v>89836</v>
      </c>
      <c r="J66" s="19">
        <f>'12ヶ月前納一覧'!J93</f>
        <v>107627</v>
      </c>
      <c r="K66" s="19">
        <f>'12ヶ月前納一覧'!K93</f>
        <v>125360</v>
      </c>
      <c r="L66" s="19">
        <f>'12ヶ月前納一覧'!L93</f>
        <v>143037</v>
      </c>
      <c r="M66" s="19">
        <f>'12ヶ月前納一覧'!M93</f>
        <v>160655</v>
      </c>
      <c r="N66" s="19">
        <f>'12ヶ月前納一覧'!N93</f>
        <v>178215</v>
      </c>
      <c r="O66" s="19">
        <f>'12ヶ月前納一覧'!O93</f>
        <v>195718</v>
      </c>
      <c r="P66" s="23">
        <f>'12ヶ月前納一覧'!P93</f>
        <v>213165</v>
      </c>
      <c r="Q66" s="1" t="s">
        <v>28</v>
      </c>
      <c r="R66" s="26">
        <f>B62</f>
        <v>160000</v>
      </c>
      <c r="S66">
        <f t="shared" si="0"/>
        <v>1</v>
      </c>
    </row>
    <row r="67" spans="2:19">
      <c r="B67" s="25">
        <f>'12ヶ月前納一覧'!B94</f>
        <v>170000</v>
      </c>
      <c r="C67" s="4" t="s">
        <v>12</v>
      </c>
      <c r="D67" s="5">
        <f>'12ヶ月前納一覧'!D94</f>
        <v>16269</v>
      </c>
      <c r="E67" s="6">
        <f>'12ヶ月前納一覧'!E94</f>
        <v>16216</v>
      </c>
      <c r="F67" s="6">
        <f>'12ヶ月前納一覧'!F94</f>
        <v>32380</v>
      </c>
      <c r="G67" s="6">
        <f>'12ヶ月前納一覧'!G94</f>
        <v>48490</v>
      </c>
      <c r="H67" s="6">
        <f>'12ヶ月前納一覧'!H94</f>
        <v>64548</v>
      </c>
      <c r="I67" s="6">
        <f>'12ヶ月前納一覧'!I94</f>
        <v>80552</v>
      </c>
      <c r="J67" s="6">
        <f>'12ヶ月前納一覧'!J94</f>
        <v>96506</v>
      </c>
      <c r="K67" s="6">
        <f>'12ヶ月前納一覧'!K94</f>
        <v>112407</v>
      </c>
      <c r="L67" s="6">
        <f>'12ヶ月前納一覧'!L94</f>
        <v>128256</v>
      </c>
      <c r="M67" s="6">
        <f>'12ヶ月前納一覧'!M94</f>
        <v>144054</v>
      </c>
      <c r="N67" s="6">
        <f>'12ヶ月前納一覧'!N94</f>
        <v>159799</v>
      </c>
      <c r="O67" s="6">
        <f>'12ヶ月前納一覧'!O94</f>
        <v>175494</v>
      </c>
      <c r="P67" s="7">
        <f>'12ヶ月前納一覧'!P94</f>
        <v>191137</v>
      </c>
      <c r="Q67" s="4" t="s">
        <v>12</v>
      </c>
      <c r="R67" s="26">
        <f>B67</f>
        <v>170000</v>
      </c>
      <c r="S67">
        <f t="shared" ref="S67:S130" si="2">COUNTIF(D:D,D67)</f>
        <v>1</v>
      </c>
    </row>
    <row r="68" spans="2:19">
      <c r="B68" s="25">
        <f>B67+1</f>
        <v>170001</v>
      </c>
      <c r="C68" s="1" t="s">
        <v>13</v>
      </c>
      <c r="D68" s="8">
        <f>'12ヶ月前納一覧'!D95</f>
        <v>221</v>
      </c>
      <c r="E68" s="9">
        <f>'12ヶ月前納一覧'!E95</f>
        <v>220</v>
      </c>
      <c r="F68" s="9">
        <f>'12ヶ月前納一覧'!F95</f>
        <v>439</v>
      </c>
      <c r="G68" s="9">
        <f>'12ヶ月前納一覧'!G95</f>
        <v>658</v>
      </c>
      <c r="H68" s="9">
        <f>'12ヶ月前納一覧'!H95</f>
        <v>876</v>
      </c>
      <c r="I68" s="9">
        <f>'12ヶ月前納一覧'!I95</f>
        <v>1094</v>
      </c>
      <c r="J68" s="9">
        <f>'12ヶ月前納一覧'!J95</f>
        <v>1310</v>
      </c>
      <c r="K68" s="9">
        <f>'12ヶ月前納一覧'!K95</f>
        <v>1526</v>
      </c>
      <c r="L68" s="9">
        <f>'12ヶ月前納一覧'!L95</f>
        <v>1742</v>
      </c>
      <c r="M68" s="9">
        <f>'12ヶ月前納一覧'!M95</f>
        <v>1956</v>
      </c>
      <c r="N68" s="9">
        <f>'12ヶ月前納一覧'!N95</f>
        <v>2170</v>
      </c>
      <c r="O68" s="9">
        <f>'12ヶ月前納一覧'!O95</f>
        <v>2383</v>
      </c>
      <c r="P68" s="10">
        <f>'12ヶ月前納一覧'!P95</f>
        <v>2596</v>
      </c>
      <c r="Q68" s="1" t="s">
        <v>13</v>
      </c>
      <c r="R68" s="26">
        <f>B67</f>
        <v>170000</v>
      </c>
      <c r="S68">
        <f t="shared" si="2"/>
        <v>1</v>
      </c>
    </row>
    <row r="69" spans="2:19">
      <c r="B69" s="25">
        <f>B68+1</f>
        <v>170002</v>
      </c>
      <c r="C69" s="1" t="s">
        <v>14</v>
      </c>
      <c r="D69" s="8">
        <f>'12ヶ月前納一覧'!D96</f>
        <v>16490</v>
      </c>
      <c r="E69" s="9">
        <f>'12ヶ月前納一覧'!E96</f>
        <v>16436</v>
      </c>
      <c r="F69" s="9">
        <f>'12ヶ月前納一覧'!F96</f>
        <v>32819</v>
      </c>
      <c r="G69" s="9">
        <f>'12ヶ月前納一覧'!G96</f>
        <v>49148</v>
      </c>
      <c r="H69" s="9">
        <f>'12ヶ月前納一覧'!H96</f>
        <v>65424</v>
      </c>
      <c r="I69" s="9">
        <f>'12ヶ月前納一覧'!I96</f>
        <v>81646</v>
      </c>
      <c r="J69" s="9">
        <f>'12ヶ月前納一覧'!J96</f>
        <v>97816</v>
      </c>
      <c r="K69" s="9">
        <f>'12ヶ月前納一覧'!K96</f>
        <v>113933</v>
      </c>
      <c r="L69" s="9">
        <f>'12ヶ月前納一覧'!L96</f>
        <v>129998</v>
      </c>
      <c r="M69" s="9">
        <f>'12ヶ月前納一覧'!M96</f>
        <v>146010</v>
      </c>
      <c r="N69" s="9">
        <f>'12ヶ月前納一覧'!N96</f>
        <v>161969</v>
      </c>
      <c r="O69" s="9">
        <f>'12ヶ月前納一覧'!O96</f>
        <v>177877</v>
      </c>
      <c r="P69" s="9">
        <f>'12ヶ月前納一覧'!P96</f>
        <v>193733</v>
      </c>
      <c r="Q69" s="1" t="s">
        <v>14</v>
      </c>
      <c r="R69" s="26">
        <f>B67</f>
        <v>170000</v>
      </c>
      <c r="S69">
        <f t="shared" si="2"/>
        <v>1</v>
      </c>
    </row>
    <row r="70" spans="2:19">
      <c r="B70" s="25">
        <f>B69+1</f>
        <v>170003</v>
      </c>
      <c r="C70" s="1" t="s">
        <v>27</v>
      </c>
      <c r="D70" s="8">
        <f>'12ヶ月前納一覧'!D97</f>
        <v>2788</v>
      </c>
      <c r="E70" s="9">
        <f>'12ヶ月前納一覧'!E97</f>
        <v>2778</v>
      </c>
      <c r="F70" s="9">
        <f>'12ヶ月前納一覧'!F97</f>
        <v>5548</v>
      </c>
      <c r="G70" s="9">
        <f>'12ヶ月前納一覧'!G97</f>
        <v>8309</v>
      </c>
      <c r="H70" s="9">
        <f>'12ヶ月前納一覧'!H97</f>
        <v>11061</v>
      </c>
      <c r="I70" s="9">
        <f>'12ヶ月前納一覧'!I97</f>
        <v>13804</v>
      </c>
      <c r="J70" s="9">
        <f>'12ヶ月前納一覧'!J97</f>
        <v>16537</v>
      </c>
      <c r="K70" s="9">
        <f>'12ヶ月前納一覧'!K97</f>
        <v>19262</v>
      </c>
      <c r="L70" s="9">
        <f>'12ヶ月前納一覧'!L97</f>
        <v>21978</v>
      </c>
      <c r="M70" s="9">
        <f>'12ヶ月前納一覧'!M97</f>
        <v>24686</v>
      </c>
      <c r="N70" s="9">
        <f>'12ヶ月前納一覧'!N97</f>
        <v>27384</v>
      </c>
      <c r="O70" s="9">
        <f>'12ヶ月前納一覧'!O97</f>
        <v>30074</v>
      </c>
      <c r="P70" s="10">
        <f>'12ヶ月前納一覧'!P97</f>
        <v>32754</v>
      </c>
      <c r="Q70" s="1" t="s">
        <v>27</v>
      </c>
      <c r="R70" s="26">
        <f>B67</f>
        <v>170000</v>
      </c>
      <c r="S70">
        <f t="shared" si="2"/>
        <v>1</v>
      </c>
    </row>
    <row r="71" spans="2:19">
      <c r="B71" s="25">
        <f>B70+1</f>
        <v>170004</v>
      </c>
      <c r="C71" s="1" t="s">
        <v>28</v>
      </c>
      <c r="D71" s="18">
        <f>'12ヶ月前納一覧'!D98</f>
        <v>19278</v>
      </c>
      <c r="E71" s="19">
        <f>'12ヶ月前納一覧'!E98</f>
        <v>19214</v>
      </c>
      <c r="F71" s="19">
        <f>'12ヶ月前納一覧'!F98</f>
        <v>38367</v>
      </c>
      <c r="G71" s="19">
        <f>'12ヶ月前納一覧'!G98</f>
        <v>57457</v>
      </c>
      <c r="H71" s="19">
        <f>'12ヶ月前納一覧'!H98</f>
        <v>76485</v>
      </c>
      <c r="I71" s="19">
        <f>'12ヶ月前納一覧'!I98</f>
        <v>95450</v>
      </c>
      <c r="J71" s="19">
        <f>'12ヶ月前納一覧'!J98</f>
        <v>114353</v>
      </c>
      <c r="K71" s="19">
        <f>'12ヶ月前納一覧'!K98</f>
        <v>133195</v>
      </c>
      <c r="L71" s="19">
        <f>'12ヶ月前納一覧'!L98</f>
        <v>151976</v>
      </c>
      <c r="M71" s="19">
        <f>'12ヶ月前納一覧'!M98</f>
        <v>170696</v>
      </c>
      <c r="N71" s="19">
        <f>'12ヶ月前納一覧'!N98</f>
        <v>189353</v>
      </c>
      <c r="O71" s="19">
        <f>'12ヶ月前納一覧'!O98</f>
        <v>207951</v>
      </c>
      <c r="P71" s="23">
        <f>'12ヶ月前納一覧'!P98</f>
        <v>226487</v>
      </c>
      <c r="Q71" s="1" t="s">
        <v>28</v>
      </c>
      <c r="R71" s="26">
        <f>B67</f>
        <v>170000</v>
      </c>
      <c r="S71">
        <f t="shared" si="2"/>
        <v>1</v>
      </c>
    </row>
    <row r="72" spans="2:19">
      <c r="B72" s="25">
        <f>'12ヶ月前納一覧'!B99</f>
        <v>180000</v>
      </c>
      <c r="C72" s="4" t="s">
        <v>12</v>
      </c>
      <c r="D72" s="5">
        <f>'12ヶ月前納一覧'!D99</f>
        <v>17226</v>
      </c>
      <c r="E72" s="6">
        <f>'12ヶ月前納一覧'!E99</f>
        <v>17170</v>
      </c>
      <c r="F72" s="6">
        <f>'12ヶ月前納一覧'!F99</f>
        <v>34284</v>
      </c>
      <c r="G72" s="6">
        <f>'12ヶ月前納一覧'!G99</f>
        <v>51342</v>
      </c>
      <c r="H72" s="6">
        <f>'12ヶ月前納一覧'!H99</f>
        <v>68344</v>
      </c>
      <c r="I72" s="6">
        <f>'12ヶ月前納一覧'!I99</f>
        <v>85291</v>
      </c>
      <c r="J72" s="6">
        <f>'12ヶ月前納一覧'!J99</f>
        <v>102182</v>
      </c>
      <c r="K72" s="6">
        <f>'12ヶ月前納一覧'!K99</f>
        <v>119019</v>
      </c>
      <c r="L72" s="6">
        <f>'12ヶ月前納一覧'!L99</f>
        <v>135801</v>
      </c>
      <c r="M72" s="6">
        <f>'12ヶ月前納一覧'!M99</f>
        <v>152527</v>
      </c>
      <c r="N72" s="6">
        <f>'12ヶ月前納一覧'!N99</f>
        <v>169199</v>
      </c>
      <c r="O72" s="6">
        <f>'12ヶ月前納一覧'!O99</f>
        <v>185816</v>
      </c>
      <c r="P72" s="7">
        <f>'12ヶ月前納一覧'!P99</f>
        <v>202380</v>
      </c>
      <c r="Q72" s="4" t="s">
        <v>12</v>
      </c>
      <c r="R72" s="26">
        <f>B72</f>
        <v>180000</v>
      </c>
      <c r="S72">
        <f t="shared" si="2"/>
        <v>1</v>
      </c>
    </row>
    <row r="73" spans="2:19">
      <c r="B73" s="25">
        <f>B72+1</f>
        <v>180001</v>
      </c>
      <c r="C73" s="1" t="s">
        <v>13</v>
      </c>
      <c r="D73" s="8">
        <f>'12ヶ月前納一覧'!D100</f>
        <v>234</v>
      </c>
      <c r="E73" s="9">
        <f>'12ヶ月前納一覧'!E100</f>
        <v>233</v>
      </c>
      <c r="F73" s="9">
        <f>'12ヶ月前納一覧'!F100</f>
        <v>465</v>
      </c>
      <c r="G73" s="9">
        <f>'12ヶ月前納一覧'!G100</f>
        <v>697</v>
      </c>
      <c r="H73" s="9">
        <f>'12ヶ月前納一覧'!H100</f>
        <v>928</v>
      </c>
      <c r="I73" s="9">
        <f>'12ヶ月前納一覧'!I100</f>
        <v>1158</v>
      </c>
      <c r="J73" s="9">
        <f>'12ヶ月前納一覧'!J100</f>
        <v>1388</v>
      </c>
      <c r="K73" s="9">
        <f>'12ヶ月前納一覧'!K100</f>
        <v>1616</v>
      </c>
      <c r="L73" s="9">
        <f>'12ヶ月前納一覧'!L100</f>
        <v>1844</v>
      </c>
      <c r="M73" s="9">
        <f>'12ヶ月前納一覧'!M100</f>
        <v>2071</v>
      </c>
      <c r="N73" s="9">
        <f>'12ヶ月前納一覧'!N100</f>
        <v>2298</v>
      </c>
      <c r="O73" s="9">
        <f>'12ヶ月前納一覧'!O100</f>
        <v>2524</v>
      </c>
      <c r="P73" s="10">
        <f>'12ヶ月前納一覧'!P100</f>
        <v>2749</v>
      </c>
      <c r="Q73" s="1" t="s">
        <v>13</v>
      </c>
      <c r="R73" s="26">
        <f>B72</f>
        <v>180000</v>
      </c>
      <c r="S73">
        <f t="shared" si="2"/>
        <v>1</v>
      </c>
    </row>
    <row r="74" spans="2:19">
      <c r="B74" s="25">
        <f>B73+1</f>
        <v>180002</v>
      </c>
      <c r="C74" s="1" t="s">
        <v>14</v>
      </c>
      <c r="D74" s="8">
        <f>'12ヶ月前納一覧'!D101</f>
        <v>17460</v>
      </c>
      <c r="E74" s="9">
        <f>'12ヶ月前納一覧'!E101</f>
        <v>17403</v>
      </c>
      <c r="F74" s="9">
        <f>'12ヶ月前納一覧'!F101</f>
        <v>34749</v>
      </c>
      <c r="G74" s="9">
        <f>'12ヶ月前納一覧'!G101</f>
        <v>52039</v>
      </c>
      <c r="H74" s="9">
        <f>'12ヶ月前納一覧'!H101</f>
        <v>69272</v>
      </c>
      <c r="I74" s="9">
        <f>'12ヶ月前納一覧'!I101</f>
        <v>86449</v>
      </c>
      <c r="J74" s="9">
        <f>'12ヶ月前納一覧'!J101</f>
        <v>103570</v>
      </c>
      <c r="K74" s="9">
        <f>'12ヶ月前納一覧'!K101</f>
        <v>120635</v>
      </c>
      <c r="L74" s="9">
        <f>'12ヶ月前納一覧'!L101</f>
        <v>137645</v>
      </c>
      <c r="M74" s="9">
        <f>'12ヶ月前納一覧'!M101</f>
        <v>154598</v>
      </c>
      <c r="N74" s="9">
        <f>'12ヶ月前納一覧'!N101</f>
        <v>171497</v>
      </c>
      <c r="O74" s="9">
        <f>'12ヶ月前納一覧'!O101</f>
        <v>188340</v>
      </c>
      <c r="P74" s="9">
        <f>'12ヶ月前納一覧'!P101</f>
        <v>205129</v>
      </c>
      <c r="Q74" s="1" t="s">
        <v>14</v>
      </c>
      <c r="R74" s="26">
        <f>B72</f>
        <v>180000</v>
      </c>
      <c r="S74">
        <f t="shared" si="2"/>
        <v>1</v>
      </c>
    </row>
    <row r="75" spans="2:19">
      <c r="B75" s="25">
        <f>B74+1</f>
        <v>180003</v>
      </c>
      <c r="C75" s="1" t="s">
        <v>27</v>
      </c>
      <c r="D75" s="8">
        <f>'12ヶ月前納一覧'!D102</f>
        <v>2952</v>
      </c>
      <c r="E75" s="9">
        <f>'12ヶ月前納一覧'!E102</f>
        <v>2942</v>
      </c>
      <c r="F75" s="9">
        <f>'12ヶ月前納一覧'!F102</f>
        <v>5875</v>
      </c>
      <c r="G75" s="9">
        <f>'12ヶ月前納一覧'!G102</f>
        <v>8798</v>
      </c>
      <c r="H75" s="9">
        <f>'12ヶ月前納一覧'!H102</f>
        <v>11711</v>
      </c>
      <c r="I75" s="9">
        <f>'12ヶ月前納一覧'!I102</f>
        <v>14616</v>
      </c>
      <c r="J75" s="9">
        <f>'12ヶ月前納一覧'!J102</f>
        <v>17510</v>
      </c>
      <c r="K75" s="9">
        <f>'12ヶ月前納一覧'!K102</f>
        <v>20396</v>
      </c>
      <c r="L75" s="9">
        <f>'12ヶ月前納一覧'!L102</f>
        <v>23271</v>
      </c>
      <c r="M75" s="9">
        <f>'12ヶ月前納一覧'!M102</f>
        <v>26138</v>
      </c>
      <c r="N75" s="9">
        <f>'12ヶ月前納一覧'!N102</f>
        <v>28995</v>
      </c>
      <c r="O75" s="9">
        <f>'12ヶ月前納一覧'!O102</f>
        <v>31843</v>
      </c>
      <c r="P75" s="10">
        <f>'12ヶ月前納一覧'!P102</f>
        <v>34681</v>
      </c>
      <c r="Q75" s="1" t="s">
        <v>27</v>
      </c>
      <c r="R75" s="26">
        <f>B72</f>
        <v>180000</v>
      </c>
      <c r="S75">
        <f t="shared" si="2"/>
        <v>1</v>
      </c>
    </row>
    <row r="76" spans="2:19">
      <c r="B76" s="25">
        <f>B75+1</f>
        <v>180004</v>
      </c>
      <c r="C76" s="1" t="s">
        <v>28</v>
      </c>
      <c r="D76" s="18">
        <f>'12ヶ月前納一覧'!D103</f>
        <v>20412</v>
      </c>
      <c r="E76" s="19">
        <f>'12ヶ月前納一覧'!E103</f>
        <v>20345</v>
      </c>
      <c r="F76" s="19">
        <f>'12ヶ月前納一覧'!F103</f>
        <v>40624</v>
      </c>
      <c r="G76" s="19">
        <f>'12ヶ月前納一覧'!G103</f>
        <v>60837</v>
      </c>
      <c r="H76" s="19">
        <f>'12ヶ月前納一覧'!H103</f>
        <v>80983</v>
      </c>
      <c r="I76" s="19">
        <f>'12ヶ月前納一覧'!I103</f>
        <v>101065</v>
      </c>
      <c r="J76" s="19">
        <f>'12ヶ月前納一覧'!J103</f>
        <v>121080</v>
      </c>
      <c r="K76" s="19">
        <f>'12ヶ月前納一覧'!K103</f>
        <v>141031</v>
      </c>
      <c r="L76" s="19">
        <f>'12ヶ月前納一覧'!L103</f>
        <v>160916</v>
      </c>
      <c r="M76" s="19">
        <f>'12ヶ月前納一覧'!M103</f>
        <v>180736</v>
      </c>
      <c r="N76" s="19">
        <f>'12ヶ月前納一覧'!N103</f>
        <v>200492</v>
      </c>
      <c r="O76" s="19">
        <f>'12ヶ月前納一覧'!O103</f>
        <v>220183</v>
      </c>
      <c r="P76" s="23">
        <f>'12ヶ月前納一覧'!P103</f>
        <v>239810</v>
      </c>
      <c r="Q76" s="1" t="s">
        <v>28</v>
      </c>
      <c r="R76" s="26">
        <f>B72</f>
        <v>180000</v>
      </c>
      <c r="S76">
        <f t="shared" si="2"/>
        <v>1</v>
      </c>
    </row>
    <row r="77" spans="2:19">
      <c r="B77" s="25">
        <f>'12ヶ月前納一覧'!B104</f>
        <v>190000</v>
      </c>
      <c r="C77" s="4" t="s">
        <v>12</v>
      </c>
      <c r="D77" s="5">
        <f>'12ヶ月前納一覧'!D104</f>
        <v>18183</v>
      </c>
      <c r="E77" s="6">
        <f>'12ヶ月前納一覧'!E104</f>
        <v>18124</v>
      </c>
      <c r="F77" s="6">
        <f>'12ヶ月前納一覧'!F104</f>
        <v>36189</v>
      </c>
      <c r="G77" s="6">
        <f>'12ヶ月前納一覧'!G104</f>
        <v>54194</v>
      </c>
      <c r="H77" s="6">
        <f>'12ヶ月前納一覧'!H104</f>
        <v>72142</v>
      </c>
      <c r="I77" s="6">
        <f>'12ヶ月前納一覧'!I104</f>
        <v>90030</v>
      </c>
      <c r="J77" s="6">
        <f>'12ヶ月前納一覧'!J104</f>
        <v>107859</v>
      </c>
      <c r="K77" s="6">
        <f>'12ヶ月前納一覧'!K104</f>
        <v>125631</v>
      </c>
      <c r="L77" s="6">
        <f>'12ヶ月前納一覧'!L104</f>
        <v>143344</v>
      </c>
      <c r="M77" s="6">
        <f>'12ヶ月前納一覧'!M104</f>
        <v>161000</v>
      </c>
      <c r="N77" s="6">
        <f>'12ヶ月前納一覧'!N104</f>
        <v>178599</v>
      </c>
      <c r="O77" s="6">
        <f>'12ヶ月前納一覧'!O104</f>
        <v>196140</v>
      </c>
      <c r="P77" s="7">
        <f>'12ヶ月前納一覧'!P104</f>
        <v>213624</v>
      </c>
      <c r="Q77" s="4" t="s">
        <v>12</v>
      </c>
      <c r="R77" s="26">
        <f>B77</f>
        <v>190000</v>
      </c>
      <c r="S77">
        <f t="shared" si="2"/>
        <v>1</v>
      </c>
    </row>
    <row r="78" spans="2:19">
      <c r="B78" s="25">
        <f>B77+1</f>
        <v>190001</v>
      </c>
      <c r="C78" s="1" t="s">
        <v>13</v>
      </c>
      <c r="D78" s="8">
        <f>'12ヶ月前納一覧'!D105</f>
        <v>247</v>
      </c>
      <c r="E78" s="9">
        <f>'12ヶ月前納一覧'!E105</f>
        <v>246</v>
      </c>
      <c r="F78" s="9">
        <f>'12ヶ月前納一覧'!F105</f>
        <v>491</v>
      </c>
      <c r="G78" s="9">
        <f>'12ヶ月前納一覧'!G105</f>
        <v>736</v>
      </c>
      <c r="H78" s="9">
        <f>'12ヶ月前納一覧'!H105</f>
        <v>979</v>
      </c>
      <c r="I78" s="9">
        <f>'12ヶ月前納一覧'!I105</f>
        <v>1222</v>
      </c>
      <c r="J78" s="9">
        <f>'12ヶ月前納一覧'!J105</f>
        <v>1465</v>
      </c>
      <c r="K78" s="9">
        <f>'12ヶ月前納一覧'!K105</f>
        <v>1706</v>
      </c>
      <c r="L78" s="9">
        <f>'12ヶ月前納一覧'!L105</f>
        <v>1947</v>
      </c>
      <c r="M78" s="9">
        <f>'12ヶ月前納一覧'!M105</f>
        <v>2187</v>
      </c>
      <c r="N78" s="9">
        <f>'12ヶ月前納一覧'!N105</f>
        <v>2426</v>
      </c>
      <c r="O78" s="9">
        <f>'12ヶ月前納一覧'!O105</f>
        <v>2664</v>
      </c>
      <c r="P78" s="10">
        <f>'12ヶ月前納一覧'!P105</f>
        <v>2901</v>
      </c>
      <c r="Q78" s="1" t="s">
        <v>13</v>
      </c>
      <c r="R78" s="26">
        <f>B77</f>
        <v>190000</v>
      </c>
      <c r="S78">
        <f t="shared" si="2"/>
        <v>1</v>
      </c>
    </row>
    <row r="79" spans="2:19">
      <c r="B79" s="25">
        <f>B78+1</f>
        <v>190002</v>
      </c>
      <c r="C79" s="1" t="s">
        <v>14</v>
      </c>
      <c r="D79" s="8">
        <f>'12ヶ月前納一覧'!D106</f>
        <v>18430</v>
      </c>
      <c r="E79" s="9">
        <f>'12ヶ月前納一覧'!E106</f>
        <v>18370</v>
      </c>
      <c r="F79" s="9">
        <f>'12ヶ月前納一覧'!F106</f>
        <v>36680</v>
      </c>
      <c r="G79" s="9">
        <f>'12ヶ月前納一覧'!G106</f>
        <v>54930</v>
      </c>
      <c r="H79" s="9">
        <f>'12ヶ月前納一覧'!H106</f>
        <v>73121</v>
      </c>
      <c r="I79" s="9">
        <f>'12ヶ月前納一覧'!I106</f>
        <v>91252</v>
      </c>
      <c r="J79" s="9">
        <f>'12ヶ月前納一覧'!J106</f>
        <v>109324</v>
      </c>
      <c r="K79" s="9">
        <f>'12ヶ月前納一覧'!K106</f>
        <v>127337</v>
      </c>
      <c r="L79" s="9">
        <f>'12ヶ月前納一覧'!L106</f>
        <v>145291</v>
      </c>
      <c r="M79" s="9">
        <f>'12ヶ月前納一覧'!M106</f>
        <v>163187</v>
      </c>
      <c r="N79" s="9">
        <f>'12ヶ月前納一覧'!N106</f>
        <v>181025</v>
      </c>
      <c r="O79" s="9">
        <f>'12ヶ月前納一覧'!O106</f>
        <v>198804</v>
      </c>
      <c r="P79" s="9">
        <f>'12ヶ月前納一覧'!P106</f>
        <v>216525</v>
      </c>
      <c r="Q79" s="1" t="s">
        <v>14</v>
      </c>
      <c r="R79" s="26">
        <f>B77</f>
        <v>190000</v>
      </c>
      <c r="S79">
        <f t="shared" si="2"/>
        <v>1</v>
      </c>
    </row>
    <row r="80" spans="2:19">
      <c r="B80" s="25">
        <f>B79+1</f>
        <v>190003</v>
      </c>
      <c r="C80" s="1" t="s">
        <v>27</v>
      </c>
      <c r="D80" s="8">
        <f>'12ヶ月前納一覧'!D107</f>
        <v>3116</v>
      </c>
      <c r="E80" s="9">
        <f>'12ヶ月前納一覧'!E107</f>
        <v>3105</v>
      </c>
      <c r="F80" s="9">
        <f>'12ヶ月前納一覧'!F107</f>
        <v>6201</v>
      </c>
      <c r="G80" s="9">
        <f>'12ヶ月前納一覧'!G107</f>
        <v>9287</v>
      </c>
      <c r="H80" s="9">
        <f>'12ヶ月前納一覧'!H107</f>
        <v>12362</v>
      </c>
      <c r="I80" s="9">
        <f>'12ヶ月前納一覧'!I107</f>
        <v>15428</v>
      </c>
      <c r="J80" s="9">
        <f>'12ヶ月前納一覧'!J107</f>
        <v>18483</v>
      </c>
      <c r="K80" s="9">
        <f>'12ヶ月前納一覧'!K107</f>
        <v>21529</v>
      </c>
      <c r="L80" s="9">
        <f>'12ヶ月前納一覧'!L107</f>
        <v>24564</v>
      </c>
      <c r="M80" s="9">
        <f>'12ヶ月前納一覧'!M107</f>
        <v>27590</v>
      </c>
      <c r="N80" s="9">
        <f>'12ヶ月前納一覧'!N107</f>
        <v>30606</v>
      </c>
      <c r="O80" s="9">
        <f>'12ヶ月前納一覧'!O107</f>
        <v>33612</v>
      </c>
      <c r="P80" s="10">
        <f>'12ヶ月前納一覧'!P107</f>
        <v>36608</v>
      </c>
      <c r="Q80" s="1" t="s">
        <v>27</v>
      </c>
      <c r="R80" s="26">
        <f>B77</f>
        <v>190000</v>
      </c>
      <c r="S80">
        <f t="shared" si="2"/>
        <v>1</v>
      </c>
    </row>
    <row r="81" spans="2:19">
      <c r="B81" s="25">
        <f>B80+1</f>
        <v>190004</v>
      </c>
      <c r="C81" s="1" t="s">
        <v>28</v>
      </c>
      <c r="D81" s="18">
        <f>'12ヶ月前納一覧'!D108</f>
        <v>21546</v>
      </c>
      <c r="E81" s="19">
        <f>'12ヶ月前納一覧'!E108</f>
        <v>21475</v>
      </c>
      <c r="F81" s="19">
        <f>'12ヶ月前納一覧'!F108</f>
        <v>42881</v>
      </c>
      <c r="G81" s="19">
        <f>'12ヶ月前納一覧'!G108</f>
        <v>64217</v>
      </c>
      <c r="H81" s="19">
        <f>'12ヶ月前納一覧'!H108</f>
        <v>85483</v>
      </c>
      <c r="I81" s="19">
        <f>'12ヶ月前納一覧'!I108</f>
        <v>106680</v>
      </c>
      <c r="J81" s="19">
        <f>'12ヶ月前納一覧'!J108</f>
        <v>127807</v>
      </c>
      <c r="K81" s="19">
        <f>'12ヶ月前納一覧'!K108</f>
        <v>148866</v>
      </c>
      <c r="L81" s="19">
        <f>'12ヶ月前納一覧'!L108</f>
        <v>169855</v>
      </c>
      <c r="M81" s="19">
        <f>'12ヶ月前納一覧'!M108</f>
        <v>190777</v>
      </c>
      <c r="N81" s="19">
        <f>'12ヶ月前納一覧'!N108</f>
        <v>211631</v>
      </c>
      <c r="O81" s="19">
        <f>'12ヶ月前納一覧'!O108</f>
        <v>232416</v>
      </c>
      <c r="P81" s="23">
        <f>'12ヶ月前納一覧'!P108</f>
        <v>253133</v>
      </c>
      <c r="Q81" s="1" t="s">
        <v>28</v>
      </c>
      <c r="R81" s="26">
        <f>B77</f>
        <v>190000</v>
      </c>
      <c r="S81">
        <f t="shared" si="2"/>
        <v>1</v>
      </c>
    </row>
    <row r="82" spans="2:19">
      <c r="B82" s="25">
        <f>'12ヶ月前納一覧'!B109</f>
        <v>200000</v>
      </c>
      <c r="C82" s="4" t="s">
        <v>12</v>
      </c>
      <c r="D82" s="5">
        <f>'12ヶ月前納一覧'!D109</f>
        <v>19140</v>
      </c>
      <c r="E82" s="6">
        <f>'12ヶ月前納一覧'!E109</f>
        <v>19078</v>
      </c>
      <c r="F82" s="6">
        <f>'12ヶ月前納一覧'!F109</f>
        <v>38093</v>
      </c>
      <c r="G82" s="6">
        <f>'12ヶ月前納一覧'!G109</f>
        <v>57047</v>
      </c>
      <c r="H82" s="6">
        <f>'12ヶ月前納一覧'!H109</f>
        <v>75938</v>
      </c>
      <c r="I82" s="6">
        <f>'12ヶ月前納一覧'!I109</f>
        <v>94768</v>
      </c>
      <c r="J82" s="6">
        <f>'12ヶ月前納一覧'!J109</f>
        <v>113536</v>
      </c>
      <c r="K82" s="6">
        <f>'12ヶ月前納一覧'!K109</f>
        <v>132243</v>
      </c>
      <c r="L82" s="6">
        <f>'12ヶ月前納一覧'!L109</f>
        <v>150889</v>
      </c>
      <c r="M82" s="6">
        <f>'12ヶ月前納一覧'!M109</f>
        <v>169474</v>
      </c>
      <c r="N82" s="6">
        <f>'12ヶ月前納一覧'!N109</f>
        <v>187999</v>
      </c>
      <c r="O82" s="6">
        <f>'12ヶ月前納一覧'!O109</f>
        <v>206463</v>
      </c>
      <c r="P82" s="7">
        <f>'12ヶ月前納一覧'!P109</f>
        <v>224867</v>
      </c>
      <c r="Q82" s="4" t="s">
        <v>12</v>
      </c>
      <c r="R82" s="26">
        <f>B82</f>
        <v>200000</v>
      </c>
      <c r="S82">
        <f t="shared" si="2"/>
        <v>1</v>
      </c>
    </row>
    <row r="83" spans="2:19">
      <c r="B83" s="25">
        <f>B82+1</f>
        <v>200001</v>
      </c>
      <c r="C83" s="1" t="s">
        <v>13</v>
      </c>
      <c r="D83" s="8">
        <f>'12ヶ月前納一覧'!D110</f>
        <v>260</v>
      </c>
      <c r="E83" s="9">
        <f>'12ヶ月前納一覧'!E110</f>
        <v>259</v>
      </c>
      <c r="F83" s="9">
        <f>'12ヶ月前納一覧'!F110</f>
        <v>517</v>
      </c>
      <c r="G83" s="9">
        <f>'12ヶ月前納一覧'!G110</f>
        <v>774</v>
      </c>
      <c r="H83" s="9">
        <f>'12ヶ月前納一覧'!H110</f>
        <v>1031</v>
      </c>
      <c r="I83" s="9">
        <f>'12ヶ月前納一覧'!I110</f>
        <v>1287</v>
      </c>
      <c r="J83" s="9">
        <f>'12ヶ月前納一覧'!J110</f>
        <v>1542</v>
      </c>
      <c r="K83" s="9">
        <f>'12ヶ月前納一覧'!K110</f>
        <v>1796</v>
      </c>
      <c r="L83" s="9">
        <f>'12ヶ月前納一覧'!L110</f>
        <v>2049</v>
      </c>
      <c r="M83" s="9">
        <f>'12ヶ月前納一覧'!M110</f>
        <v>2302</v>
      </c>
      <c r="N83" s="9">
        <f>'12ヶ月前納一覧'!N110</f>
        <v>2553</v>
      </c>
      <c r="O83" s="9">
        <f>'12ヶ月前納一覧'!O110</f>
        <v>2804</v>
      </c>
      <c r="P83" s="10">
        <f>'12ヶ月前納一覧'!P110</f>
        <v>3054</v>
      </c>
      <c r="Q83" s="1" t="s">
        <v>13</v>
      </c>
      <c r="R83" s="26">
        <f>B82</f>
        <v>200000</v>
      </c>
      <c r="S83">
        <f t="shared" si="2"/>
        <v>1</v>
      </c>
    </row>
    <row r="84" spans="2:19">
      <c r="B84" s="25">
        <f>B83+1</f>
        <v>200002</v>
      </c>
      <c r="C84" s="1" t="s">
        <v>14</v>
      </c>
      <c r="D84" s="8">
        <f>'12ヶ月前納一覧'!D111</f>
        <v>19400</v>
      </c>
      <c r="E84" s="9">
        <f>'12ヶ月前納一覧'!E111</f>
        <v>19337</v>
      </c>
      <c r="F84" s="9">
        <f>'12ヶ月前納一覧'!F111</f>
        <v>38610</v>
      </c>
      <c r="G84" s="9">
        <f>'12ヶ月前納一覧'!G111</f>
        <v>57821</v>
      </c>
      <c r="H84" s="9">
        <f>'12ヶ月前納一覧'!H111</f>
        <v>76969</v>
      </c>
      <c r="I84" s="9">
        <f>'12ヶ月前納一覧'!I111</f>
        <v>96055</v>
      </c>
      <c r="J84" s="9">
        <f>'12ヶ月前納一覧'!J111</f>
        <v>115078</v>
      </c>
      <c r="K84" s="9">
        <f>'12ヶ月前納一覧'!K111</f>
        <v>134039</v>
      </c>
      <c r="L84" s="9">
        <f>'12ヶ月前納一覧'!L111</f>
        <v>152938</v>
      </c>
      <c r="M84" s="9">
        <f>'12ヶ月前納一覧'!M111</f>
        <v>171776</v>
      </c>
      <c r="N84" s="9">
        <f>'12ヶ月前納一覧'!N111</f>
        <v>190552</v>
      </c>
      <c r="O84" s="9">
        <f>'12ヶ月前納一覧'!O111</f>
        <v>209267</v>
      </c>
      <c r="P84" s="9">
        <f>'12ヶ月前納一覧'!P111</f>
        <v>227921</v>
      </c>
      <c r="Q84" s="1" t="s">
        <v>14</v>
      </c>
      <c r="R84" s="26">
        <f>B82</f>
        <v>200000</v>
      </c>
      <c r="S84">
        <f t="shared" si="2"/>
        <v>1</v>
      </c>
    </row>
    <row r="85" spans="2:19">
      <c r="B85" s="25">
        <f>B84+1</f>
        <v>200003</v>
      </c>
      <c r="C85" s="1" t="s">
        <v>27</v>
      </c>
      <c r="D85" s="8">
        <f>'12ヶ月前納一覧'!D112</f>
        <v>3280</v>
      </c>
      <c r="E85" s="9">
        <f>'12ヶ月前納一覧'!E112</f>
        <v>3269</v>
      </c>
      <c r="F85" s="9">
        <f>'12ヶ月前納一覧'!F112</f>
        <v>6527</v>
      </c>
      <c r="G85" s="9">
        <f>'12ヶ月前納一覧'!G112</f>
        <v>9775</v>
      </c>
      <c r="H85" s="9">
        <f>'12ヶ月前納一覧'!H112</f>
        <v>13013</v>
      </c>
      <c r="I85" s="9">
        <f>'12ヶ月前納一覧'!I112</f>
        <v>16240</v>
      </c>
      <c r="J85" s="9">
        <f>'12ヶ月前納一覧'!J112</f>
        <v>19456</v>
      </c>
      <c r="K85" s="9">
        <f>'12ヶ月前納一覧'!K112</f>
        <v>22662</v>
      </c>
      <c r="L85" s="9">
        <f>'12ヶ月前納一覧'!L112</f>
        <v>25857</v>
      </c>
      <c r="M85" s="9">
        <f>'12ヶ月前納一覧'!M112</f>
        <v>29042</v>
      </c>
      <c r="N85" s="9">
        <f>'12ヶ月前納一覧'!N112</f>
        <v>32217</v>
      </c>
      <c r="O85" s="9">
        <f>'12ヶ月前納一覧'!O112</f>
        <v>35381</v>
      </c>
      <c r="P85" s="10">
        <f>'12ヶ月前納一覧'!P112</f>
        <v>38535</v>
      </c>
      <c r="Q85" s="1" t="s">
        <v>27</v>
      </c>
      <c r="R85" s="26">
        <f>B82</f>
        <v>200000</v>
      </c>
      <c r="S85">
        <f t="shared" si="2"/>
        <v>1</v>
      </c>
    </row>
    <row r="86" spans="2:19">
      <c r="B86" s="25">
        <f>B85+1</f>
        <v>200004</v>
      </c>
      <c r="C86" s="1" t="s">
        <v>28</v>
      </c>
      <c r="D86" s="18">
        <f>'12ヶ月前納一覧'!D113</f>
        <v>22680</v>
      </c>
      <c r="E86" s="19">
        <f>'12ヶ月前納一覧'!E113</f>
        <v>22606</v>
      </c>
      <c r="F86" s="19">
        <f>'12ヶ月前納一覧'!F113</f>
        <v>45137</v>
      </c>
      <c r="G86" s="19">
        <f>'12ヶ月前納一覧'!G113</f>
        <v>67596</v>
      </c>
      <c r="H86" s="19">
        <f>'12ヶ月前納一覧'!H113</f>
        <v>89982</v>
      </c>
      <c r="I86" s="19">
        <f>'12ヶ月前納一覧'!I113</f>
        <v>112295</v>
      </c>
      <c r="J86" s="19">
        <f>'12ヶ月前納一覧'!J113</f>
        <v>134534</v>
      </c>
      <c r="K86" s="19">
        <f>'12ヶ月前納一覧'!K113</f>
        <v>156701</v>
      </c>
      <c r="L86" s="19">
        <f>'12ヶ月前納一覧'!L113</f>
        <v>178795</v>
      </c>
      <c r="M86" s="19">
        <f>'12ヶ月前納一覧'!M113</f>
        <v>200818</v>
      </c>
      <c r="N86" s="19">
        <f>'12ヶ月前納一覧'!N113</f>
        <v>222769</v>
      </c>
      <c r="O86" s="19">
        <f>'12ヶ月前納一覧'!O113</f>
        <v>244648</v>
      </c>
      <c r="P86" s="23">
        <f>'12ヶ月前納一覧'!P113</f>
        <v>266456</v>
      </c>
      <c r="Q86" s="1" t="s">
        <v>28</v>
      </c>
      <c r="R86" s="26">
        <f>B82</f>
        <v>200000</v>
      </c>
      <c r="S86">
        <f t="shared" si="2"/>
        <v>1</v>
      </c>
    </row>
    <row r="87" spans="2:19">
      <c r="B87" s="25">
        <f>'12ヶ月前納一覧'!B114</f>
        <v>220000</v>
      </c>
      <c r="C87" s="4" t="s">
        <v>12</v>
      </c>
      <c r="D87" s="5">
        <f>'12ヶ月前納一覧'!D114</f>
        <v>21054</v>
      </c>
      <c r="E87" s="6">
        <f>'12ヶ月前納一覧'!E114</f>
        <v>20985</v>
      </c>
      <c r="F87" s="6">
        <f>'12ヶ月前納一覧'!F114</f>
        <v>41902</v>
      </c>
      <c r="G87" s="6">
        <f>'12ヶ月前納一覧'!G114</f>
        <v>62751</v>
      </c>
      <c r="H87" s="6">
        <f>'12ヶ月前納一覧'!H114</f>
        <v>83532</v>
      </c>
      <c r="I87" s="6">
        <f>'12ヶ月前納一覧'!I114</f>
        <v>104244</v>
      </c>
      <c r="J87" s="6">
        <f>'12ヶ月前納一覧'!J114</f>
        <v>124890</v>
      </c>
      <c r="K87" s="6">
        <f>'12ヶ月前納一覧'!K114</f>
        <v>145467</v>
      </c>
      <c r="L87" s="6">
        <f>'12ヶ月前納一覧'!L114</f>
        <v>165978</v>
      </c>
      <c r="M87" s="6">
        <f>'12ヶ月前納一覧'!M114</f>
        <v>186422</v>
      </c>
      <c r="N87" s="6">
        <f>'12ヶ月前納一覧'!N114</f>
        <v>206798</v>
      </c>
      <c r="O87" s="6">
        <f>'12ヶ月前納一覧'!O114</f>
        <v>227109</v>
      </c>
      <c r="P87" s="7">
        <f>'12ヶ月前納一覧'!P114</f>
        <v>247353</v>
      </c>
      <c r="Q87" s="4" t="s">
        <v>12</v>
      </c>
      <c r="R87" s="26">
        <f>B87</f>
        <v>220000</v>
      </c>
      <c r="S87">
        <f t="shared" si="2"/>
        <v>1</v>
      </c>
    </row>
    <row r="88" spans="2:19">
      <c r="B88" s="25">
        <f>B87+1</f>
        <v>220001</v>
      </c>
      <c r="C88" s="1" t="s">
        <v>13</v>
      </c>
      <c r="D88" s="8">
        <f>'12ヶ月前納一覧'!D115</f>
        <v>286</v>
      </c>
      <c r="E88" s="9">
        <f>'12ヶ月前納一覧'!E115</f>
        <v>285</v>
      </c>
      <c r="F88" s="9">
        <f>'12ヶ月前納一覧'!F115</f>
        <v>569</v>
      </c>
      <c r="G88" s="9">
        <f>'12ヶ月前納一覧'!G115</f>
        <v>852</v>
      </c>
      <c r="H88" s="9">
        <f>'12ヶ月前納一覧'!H115</f>
        <v>1134</v>
      </c>
      <c r="I88" s="9">
        <f>'12ヶ月前納一覧'!I115</f>
        <v>1416</v>
      </c>
      <c r="J88" s="9">
        <f>'12ヶ月前納一覧'!J115</f>
        <v>1696</v>
      </c>
      <c r="K88" s="9">
        <f>'12ヶ月前納一覧'!K115</f>
        <v>1976</v>
      </c>
      <c r="L88" s="9">
        <f>'12ヶ月前納一覧'!L115</f>
        <v>2254</v>
      </c>
      <c r="M88" s="9">
        <f>'12ヶ月前納一覧'!M115</f>
        <v>2532</v>
      </c>
      <c r="N88" s="9">
        <f>'12ヶ月前納一覧'!N115</f>
        <v>2809</v>
      </c>
      <c r="O88" s="9">
        <f>'12ヶ月前納一覧'!O115</f>
        <v>3085</v>
      </c>
      <c r="P88" s="10">
        <f>'12ヶ月前納一覧'!P115</f>
        <v>3360</v>
      </c>
      <c r="Q88" s="1" t="s">
        <v>13</v>
      </c>
      <c r="R88" s="26">
        <f>B87</f>
        <v>220000</v>
      </c>
      <c r="S88">
        <f t="shared" si="2"/>
        <v>1</v>
      </c>
    </row>
    <row r="89" spans="2:19">
      <c r="B89" s="25">
        <f>B88+1</f>
        <v>220002</v>
      </c>
      <c r="C89" s="1" t="s">
        <v>14</v>
      </c>
      <c r="D89" s="8">
        <f>'12ヶ月前納一覧'!D116</f>
        <v>21340</v>
      </c>
      <c r="E89" s="9">
        <f>'12ヶ月前納一覧'!E116</f>
        <v>21270</v>
      </c>
      <c r="F89" s="9">
        <f>'12ヶ月前納一覧'!F116</f>
        <v>42471</v>
      </c>
      <c r="G89" s="9">
        <f>'12ヶ月前納一覧'!G116</f>
        <v>63603</v>
      </c>
      <c r="H89" s="9">
        <f>'12ヶ月前納一覧'!H116</f>
        <v>84666</v>
      </c>
      <c r="I89" s="9">
        <f>'12ヶ月前納一覧'!I116</f>
        <v>105660</v>
      </c>
      <c r="J89" s="9">
        <f>'12ヶ月前納一覧'!J116</f>
        <v>126586</v>
      </c>
      <c r="K89" s="9">
        <f>'12ヶ月前納一覧'!K116</f>
        <v>147443</v>
      </c>
      <c r="L89" s="9">
        <f>'12ヶ月前納一覧'!L116</f>
        <v>168232</v>
      </c>
      <c r="M89" s="9">
        <f>'12ヶ月前納一覧'!M116</f>
        <v>188954</v>
      </c>
      <c r="N89" s="9">
        <f>'12ヶ月前納一覧'!N116</f>
        <v>209607</v>
      </c>
      <c r="O89" s="9">
        <f>'12ヶ月前納一覧'!O116</f>
        <v>230194</v>
      </c>
      <c r="P89" s="9">
        <f>'12ヶ月前納一覧'!P116</f>
        <v>250713</v>
      </c>
      <c r="Q89" s="1" t="s">
        <v>14</v>
      </c>
      <c r="R89" s="26">
        <f>B87</f>
        <v>220000</v>
      </c>
      <c r="S89">
        <f t="shared" si="2"/>
        <v>1</v>
      </c>
    </row>
    <row r="90" spans="2:19">
      <c r="B90" s="25">
        <f>B89+1</f>
        <v>220003</v>
      </c>
      <c r="C90" s="1" t="s">
        <v>27</v>
      </c>
      <c r="D90" s="8">
        <f>'12ヶ月前納一覧'!D117</f>
        <v>3608</v>
      </c>
      <c r="E90" s="9">
        <f>'12ヶ月前納一覧'!E117</f>
        <v>3596</v>
      </c>
      <c r="F90" s="9">
        <f>'12ヶ月前納一覧'!F117</f>
        <v>7180</v>
      </c>
      <c r="G90" s="9">
        <f>'12ヶ月前納一覧'!G117</f>
        <v>10753</v>
      </c>
      <c r="H90" s="9">
        <f>'12ヶ月前納一覧'!H117</f>
        <v>14314</v>
      </c>
      <c r="I90" s="9">
        <f>'12ヶ月前納一覧'!I117</f>
        <v>17864</v>
      </c>
      <c r="J90" s="9">
        <f>'12ヶ月前納一覧'!J117</f>
        <v>21402</v>
      </c>
      <c r="K90" s="9">
        <f>'12ヶ月前納一覧'!K117</f>
        <v>24928</v>
      </c>
      <c r="L90" s="9">
        <f>'12ヶ月前納一覧'!L117</f>
        <v>28443</v>
      </c>
      <c r="M90" s="9">
        <f>'12ヶ月前納一覧'!M117</f>
        <v>31946</v>
      </c>
      <c r="N90" s="9">
        <f>'12ヶ月前納一覧'!N117</f>
        <v>35438</v>
      </c>
      <c r="O90" s="9">
        <f>'12ヶ月前納一覧'!O117</f>
        <v>38919</v>
      </c>
      <c r="P90" s="10">
        <f>'12ヶ月前納一覧'!P117</f>
        <v>42388</v>
      </c>
      <c r="Q90" s="1" t="s">
        <v>27</v>
      </c>
      <c r="R90" s="26">
        <f>B87</f>
        <v>220000</v>
      </c>
      <c r="S90">
        <f t="shared" si="2"/>
        <v>1</v>
      </c>
    </row>
    <row r="91" spans="2:19">
      <c r="B91" s="25">
        <f>B90+1</f>
        <v>220004</v>
      </c>
      <c r="C91" s="1" t="s">
        <v>28</v>
      </c>
      <c r="D91" s="18">
        <f>'12ヶ月前納一覧'!D118</f>
        <v>24948</v>
      </c>
      <c r="E91" s="19">
        <f>'12ヶ月前納一覧'!E118</f>
        <v>24866</v>
      </c>
      <c r="F91" s="19">
        <f>'12ヶ月前納一覧'!F118</f>
        <v>49651</v>
      </c>
      <c r="G91" s="19">
        <f>'12ヶ月前納一覧'!G118</f>
        <v>74356</v>
      </c>
      <c r="H91" s="19">
        <f>'12ヶ月前納一覧'!H118</f>
        <v>98980</v>
      </c>
      <c r="I91" s="19">
        <f>'12ヶ月前納一覧'!I118</f>
        <v>123524</v>
      </c>
      <c r="J91" s="19">
        <f>'12ヶ月前納一覧'!J118</f>
        <v>147988</v>
      </c>
      <c r="K91" s="19">
        <f>'12ヶ月前納一覧'!K118</f>
        <v>172371</v>
      </c>
      <c r="L91" s="19">
        <f>'12ヶ月前納一覧'!L118</f>
        <v>196675</v>
      </c>
      <c r="M91" s="19">
        <f>'12ヶ月前納一覧'!M118</f>
        <v>220900</v>
      </c>
      <c r="N91" s="19">
        <f>'12ヶ月前納一覧'!N118</f>
        <v>245045</v>
      </c>
      <c r="O91" s="19">
        <f>'12ヶ月前納一覧'!O118</f>
        <v>269113</v>
      </c>
      <c r="P91" s="23">
        <f>'12ヶ月前納一覧'!P118</f>
        <v>293101</v>
      </c>
      <c r="Q91" s="1" t="s">
        <v>28</v>
      </c>
      <c r="R91" s="26">
        <f>B87</f>
        <v>220000</v>
      </c>
      <c r="S91">
        <f t="shared" si="2"/>
        <v>1</v>
      </c>
    </row>
    <row r="92" spans="2:19">
      <c r="B92" s="25">
        <f>'12ヶ月前納一覧'!B131</f>
        <v>240000</v>
      </c>
      <c r="C92" s="4" t="s">
        <v>12</v>
      </c>
      <c r="D92" s="5">
        <f>'12ヶ月前納一覧'!D131</f>
        <v>22968</v>
      </c>
      <c r="E92" s="5">
        <f>'12ヶ月前納一覧'!E131</f>
        <v>22894</v>
      </c>
      <c r="F92" s="5">
        <f>'12ヶ月前納一覧'!F131</f>
        <v>45712</v>
      </c>
      <c r="G92" s="5">
        <f>'12ヶ月前納一覧'!G131</f>
        <v>68456</v>
      </c>
      <c r="H92" s="5">
        <f>'12ヶ月前納一覧'!H131</f>
        <v>91126</v>
      </c>
      <c r="I92" s="5">
        <f>'12ヶ月前納一覧'!I131</f>
        <v>113721</v>
      </c>
      <c r="J92" s="5">
        <f>'12ヶ月前納一覧'!J131</f>
        <v>136243</v>
      </c>
      <c r="K92" s="5">
        <f>'12ヶ月前納一覧'!K131</f>
        <v>158692</v>
      </c>
      <c r="L92" s="5">
        <f>'12ヶ月前納一覧'!L131</f>
        <v>181067</v>
      </c>
      <c r="M92" s="5">
        <f>'12ヶ月前納一覧'!M131</f>
        <v>203369</v>
      </c>
      <c r="N92" s="5">
        <f>'12ヶ月前納一覧'!N131</f>
        <v>225599</v>
      </c>
      <c r="O92" s="5">
        <f>'12ヶ月前納一覧'!O131</f>
        <v>247756</v>
      </c>
      <c r="P92" s="5">
        <f>'12ヶ月前納一覧'!P131</f>
        <v>269840</v>
      </c>
      <c r="Q92" s="4" t="s">
        <v>12</v>
      </c>
      <c r="R92" s="26">
        <f>B92</f>
        <v>240000</v>
      </c>
      <c r="S92">
        <f t="shared" si="2"/>
        <v>1</v>
      </c>
    </row>
    <row r="93" spans="2:19">
      <c r="B93" s="25">
        <f>B92+1</f>
        <v>240001</v>
      </c>
      <c r="C93" s="1" t="s">
        <v>13</v>
      </c>
      <c r="D93" s="8">
        <f>'12ヶ月前納一覧'!D132</f>
        <v>312</v>
      </c>
      <c r="E93" s="9">
        <f>'12ヶ月前納一覧'!E132</f>
        <v>310</v>
      </c>
      <c r="F93" s="9">
        <f>'12ヶ月前納一覧'!F132</f>
        <v>620</v>
      </c>
      <c r="G93" s="9">
        <f>'12ヶ月前納一覧'!G132</f>
        <v>929</v>
      </c>
      <c r="H93" s="9">
        <f>'12ヶ月前納一覧'!H132</f>
        <v>1237</v>
      </c>
      <c r="I93" s="9">
        <f>'12ヶ月前納一覧'!I132</f>
        <v>1544</v>
      </c>
      <c r="J93" s="9">
        <f>'12ヶ月前納一覧'!J132</f>
        <v>1850</v>
      </c>
      <c r="K93" s="9">
        <f>'12ヶ月前納一覧'!K132</f>
        <v>2155</v>
      </c>
      <c r="L93" s="9">
        <f>'12ヶ月前納一覧'!L132</f>
        <v>2459</v>
      </c>
      <c r="M93" s="9">
        <f>'12ヶ月前納一覧'!M132</f>
        <v>2762</v>
      </c>
      <c r="N93" s="9">
        <f>'12ヶ月前納一覧'!N132</f>
        <v>3064</v>
      </c>
      <c r="O93" s="9">
        <f>'12ヶ月前納一覧'!O132</f>
        <v>3365</v>
      </c>
      <c r="P93" s="10">
        <f>'12ヶ月前納一覧'!P132</f>
        <v>3665</v>
      </c>
      <c r="Q93" s="1" t="s">
        <v>13</v>
      </c>
      <c r="R93" s="26">
        <f>B92</f>
        <v>240000</v>
      </c>
      <c r="S93">
        <f t="shared" si="2"/>
        <v>1</v>
      </c>
    </row>
    <row r="94" spans="2:19">
      <c r="B94" s="25">
        <f>B93+1</f>
        <v>240002</v>
      </c>
      <c r="C94" s="1" t="s">
        <v>14</v>
      </c>
      <c r="D94" s="8">
        <f>'12ヶ月前納一覧'!D133</f>
        <v>23280</v>
      </c>
      <c r="E94" s="9">
        <f>'12ヶ月前納一覧'!E133</f>
        <v>23204</v>
      </c>
      <c r="F94" s="9">
        <f>'12ヶ月前納一覧'!F133</f>
        <v>46332</v>
      </c>
      <c r="G94" s="9">
        <f>'12ヶ月前納一覧'!G133</f>
        <v>69385</v>
      </c>
      <c r="H94" s="9">
        <f>'12ヶ月前納一覧'!H133</f>
        <v>92363</v>
      </c>
      <c r="I94" s="9">
        <f>'12ヶ月前納一覧'!I133</f>
        <v>115265</v>
      </c>
      <c r="J94" s="9">
        <f>'12ヶ月前納一覧'!J133</f>
        <v>138093</v>
      </c>
      <c r="K94" s="9">
        <f>'12ヶ月前納一覧'!K133</f>
        <v>160847</v>
      </c>
      <c r="L94" s="9">
        <f>'12ヶ月前納一覧'!L133</f>
        <v>183526</v>
      </c>
      <c r="M94" s="9">
        <f>'12ヶ月前納一覧'!M133</f>
        <v>206131</v>
      </c>
      <c r="N94" s="9">
        <f>'12ヶ月前納一覧'!N133</f>
        <v>228663</v>
      </c>
      <c r="O94" s="9">
        <f>'12ヶ月前納一覧'!O133</f>
        <v>251121</v>
      </c>
      <c r="P94" s="9">
        <f>'12ヶ月前納一覧'!P133</f>
        <v>273505</v>
      </c>
      <c r="Q94" s="1" t="s">
        <v>14</v>
      </c>
      <c r="R94" s="26">
        <f>B92</f>
        <v>240000</v>
      </c>
      <c r="S94">
        <f t="shared" si="2"/>
        <v>1</v>
      </c>
    </row>
    <row r="95" spans="2:19">
      <c r="B95" s="25">
        <f>B94+1</f>
        <v>240003</v>
      </c>
      <c r="C95" s="1" t="s">
        <v>27</v>
      </c>
      <c r="D95" s="8">
        <f>'12ヶ月前納一覧'!D134</f>
        <v>3936</v>
      </c>
      <c r="E95" s="9">
        <f>'12ヶ月前納一覧'!E134</f>
        <v>3923</v>
      </c>
      <c r="F95" s="9">
        <f>'12ヶ月前納一覧'!F134</f>
        <v>7833</v>
      </c>
      <c r="G95" s="9">
        <f>'12ヶ月前納一覧'!G134</f>
        <v>11731</v>
      </c>
      <c r="H95" s="9">
        <f>'12ヶ月前納一覧'!H134</f>
        <v>15615</v>
      </c>
      <c r="I95" s="9">
        <f>'12ヶ月前納一覧'!I134</f>
        <v>19488</v>
      </c>
      <c r="J95" s="9">
        <f>'12ヶ月前納一覧'!J134</f>
        <v>23347</v>
      </c>
      <c r="K95" s="9">
        <f>'12ヶ月前納一覧'!K134</f>
        <v>27194</v>
      </c>
      <c r="L95" s="9">
        <f>'12ヶ月前納一覧'!L134</f>
        <v>31029</v>
      </c>
      <c r="M95" s="9">
        <f>'12ヶ月前納一覧'!M134</f>
        <v>34851</v>
      </c>
      <c r="N95" s="9">
        <f>'12ヶ月前納一覧'!N134</f>
        <v>38660</v>
      </c>
      <c r="O95" s="9">
        <f>'12ヶ月前納一覧'!O134</f>
        <v>42457</v>
      </c>
      <c r="P95" s="10">
        <f>'12ヶ月前納一覧'!P134</f>
        <v>46242</v>
      </c>
      <c r="Q95" s="1" t="s">
        <v>27</v>
      </c>
      <c r="R95" s="26">
        <f>B92</f>
        <v>240000</v>
      </c>
      <c r="S95">
        <f t="shared" si="2"/>
        <v>1</v>
      </c>
    </row>
    <row r="96" spans="2:19">
      <c r="B96" s="25">
        <f>B95+1</f>
        <v>240004</v>
      </c>
      <c r="C96" s="1" t="s">
        <v>28</v>
      </c>
      <c r="D96" s="18">
        <f>'12ヶ月前納一覧'!D135</f>
        <v>27216</v>
      </c>
      <c r="E96" s="19">
        <f>'12ヶ月前納一覧'!E135</f>
        <v>27127</v>
      </c>
      <c r="F96" s="19">
        <f>'12ヶ月前納一覧'!F135</f>
        <v>54165</v>
      </c>
      <c r="G96" s="19">
        <f>'12ヶ月前納一覧'!G135</f>
        <v>81116</v>
      </c>
      <c r="H96" s="19">
        <f>'12ヶ月前納一覧'!H135</f>
        <v>107978</v>
      </c>
      <c r="I96" s="19">
        <f>'12ヶ月前納一覧'!I135</f>
        <v>134753</v>
      </c>
      <c r="J96" s="19">
        <f>'12ヶ月前納一覧'!J135</f>
        <v>161440</v>
      </c>
      <c r="K96" s="19">
        <f>'12ヶ月前納一覧'!K135</f>
        <v>188041</v>
      </c>
      <c r="L96" s="19">
        <f>'12ヶ月前納一覧'!L135</f>
        <v>214555</v>
      </c>
      <c r="M96" s="19">
        <f>'12ヶ月前納一覧'!M135</f>
        <v>240982</v>
      </c>
      <c r="N96" s="19">
        <f>'12ヶ月前納一覧'!N135</f>
        <v>267323</v>
      </c>
      <c r="O96" s="19">
        <f>'12ヶ月前納一覧'!O135</f>
        <v>293578</v>
      </c>
      <c r="P96" s="23">
        <f>'12ヶ月前納一覧'!P135</f>
        <v>319747</v>
      </c>
      <c r="Q96" s="1" t="s">
        <v>28</v>
      </c>
      <c r="R96" s="26">
        <f>B92</f>
        <v>240000</v>
      </c>
      <c r="S96">
        <f t="shared" si="2"/>
        <v>1</v>
      </c>
    </row>
    <row r="97" spans="2:19">
      <c r="B97" s="25">
        <f>'12ヶ月前納一覧'!B136</f>
        <v>260000</v>
      </c>
      <c r="C97" s="4" t="s">
        <v>12</v>
      </c>
      <c r="D97" s="5">
        <f>'12ヶ月前納一覧'!D136</f>
        <v>24882</v>
      </c>
      <c r="E97" s="6">
        <f>'12ヶ月前納一覧'!E136</f>
        <v>24802</v>
      </c>
      <c r="F97" s="6">
        <f>'12ヶ月前納一覧'!F136</f>
        <v>49521</v>
      </c>
      <c r="G97" s="6">
        <f>'12ヶ月前納一覧'!G136</f>
        <v>74160</v>
      </c>
      <c r="H97" s="6">
        <f>'12ヶ月前納一覧'!H136</f>
        <v>98719</v>
      </c>
      <c r="I97" s="6">
        <f>'12ヶ月前納一覧'!I136</f>
        <v>123198</v>
      </c>
      <c r="J97" s="6">
        <f>'12ヶ月前納一覧'!J136</f>
        <v>147597</v>
      </c>
      <c r="K97" s="6">
        <f>'12ヶ月前納一覧'!K136</f>
        <v>171916</v>
      </c>
      <c r="L97" s="6">
        <f>'12ヶ月前納一覧'!L136</f>
        <v>196156</v>
      </c>
      <c r="M97" s="6">
        <f>'12ヶ月前納一覧'!M136</f>
        <v>220317</v>
      </c>
      <c r="N97" s="6">
        <f>'12ヶ月前納一覧'!N136</f>
        <v>244399</v>
      </c>
      <c r="O97" s="6">
        <f>'12ヶ月前納一覧'!O136</f>
        <v>268402</v>
      </c>
      <c r="P97" s="7">
        <f>'12ヶ月前納一覧'!P136</f>
        <v>292327</v>
      </c>
      <c r="Q97" s="4" t="s">
        <v>12</v>
      </c>
      <c r="R97" s="26">
        <f>B97</f>
        <v>260000</v>
      </c>
      <c r="S97">
        <f t="shared" si="2"/>
        <v>1</v>
      </c>
    </row>
    <row r="98" spans="2:19">
      <c r="B98" s="25">
        <f>B97+1</f>
        <v>260001</v>
      </c>
      <c r="C98" s="1" t="s">
        <v>13</v>
      </c>
      <c r="D98" s="8">
        <f>'12ヶ月前納一覧'!D137</f>
        <v>338</v>
      </c>
      <c r="E98" s="9">
        <f>'12ヶ月前納一覧'!E137</f>
        <v>336</v>
      </c>
      <c r="F98" s="9">
        <f>'12ヶ月前納一覧'!F137</f>
        <v>672</v>
      </c>
      <c r="G98" s="9">
        <f>'12ヶ月前納一覧'!G137</f>
        <v>1007</v>
      </c>
      <c r="H98" s="9">
        <f>'12ヶ月前納一覧'!H137</f>
        <v>1341</v>
      </c>
      <c r="I98" s="9">
        <f>'12ヶ月前納一覧'!I137</f>
        <v>1673</v>
      </c>
      <c r="J98" s="9">
        <f>'12ヶ月前納一覧'!J137</f>
        <v>2004</v>
      </c>
      <c r="K98" s="9">
        <f>'12ヶ月前納一覧'!K137</f>
        <v>2335</v>
      </c>
      <c r="L98" s="9">
        <f>'12ヶ月前納一覧'!L137</f>
        <v>2664</v>
      </c>
      <c r="M98" s="9">
        <f>'12ヶ月前納一覧'!M137</f>
        <v>2992</v>
      </c>
      <c r="N98" s="9">
        <f>'12ヶ月前納一覧'!N137</f>
        <v>3319</v>
      </c>
      <c r="O98" s="9">
        <f>'12ヶ月前納一覧'!O137</f>
        <v>3645</v>
      </c>
      <c r="P98" s="10">
        <f>'12ヶ月前納一覧'!P137</f>
        <v>3970</v>
      </c>
      <c r="Q98" s="1" t="s">
        <v>13</v>
      </c>
      <c r="R98" s="26">
        <f>B97</f>
        <v>260000</v>
      </c>
      <c r="S98">
        <f t="shared" si="2"/>
        <v>1</v>
      </c>
    </row>
    <row r="99" spans="2:19">
      <c r="B99" s="25">
        <f>B98+1</f>
        <v>260002</v>
      </c>
      <c r="C99" s="1" t="s">
        <v>14</v>
      </c>
      <c r="D99" s="8">
        <f>'12ヶ月前納一覧'!D138</f>
        <v>25220</v>
      </c>
      <c r="E99" s="9">
        <f>'12ヶ月前納一覧'!E138</f>
        <v>25138</v>
      </c>
      <c r="F99" s="9">
        <f>'12ヶ月前納一覧'!F138</f>
        <v>50193</v>
      </c>
      <c r="G99" s="9">
        <f>'12ヶ月前納一覧'!G138</f>
        <v>75167</v>
      </c>
      <c r="H99" s="9">
        <f>'12ヶ月前納一覧'!H138</f>
        <v>100060</v>
      </c>
      <c r="I99" s="9">
        <f>'12ヶ月前納一覧'!I138</f>
        <v>124871</v>
      </c>
      <c r="J99" s="9">
        <f>'12ヶ月前納一覧'!J138</f>
        <v>149601</v>
      </c>
      <c r="K99" s="9">
        <f>'12ヶ月前納一覧'!K138</f>
        <v>174251</v>
      </c>
      <c r="L99" s="9">
        <f>'12ヶ月前納一覧'!L138</f>
        <v>198820</v>
      </c>
      <c r="M99" s="9">
        <f>'12ヶ月前納一覧'!M138</f>
        <v>223309</v>
      </c>
      <c r="N99" s="9">
        <f>'12ヶ月前納一覧'!N138</f>
        <v>247718</v>
      </c>
      <c r="O99" s="9">
        <f>'12ヶ月前納一覧'!O138</f>
        <v>272047</v>
      </c>
      <c r="P99" s="9">
        <f>'12ヶ月前納一覧'!P138</f>
        <v>296297</v>
      </c>
      <c r="Q99" s="1" t="s">
        <v>14</v>
      </c>
      <c r="R99" s="26">
        <f>B97</f>
        <v>260000</v>
      </c>
      <c r="S99">
        <f t="shared" si="2"/>
        <v>1</v>
      </c>
    </row>
    <row r="100" spans="2:19">
      <c r="B100" s="25">
        <f>B99+1</f>
        <v>260003</v>
      </c>
      <c r="C100" s="1" t="s">
        <v>27</v>
      </c>
      <c r="D100" s="8">
        <f>'12ヶ月前納一覧'!D139</f>
        <v>4264</v>
      </c>
      <c r="E100" s="9">
        <f>'12ヶ月前納一覧'!E139</f>
        <v>4250</v>
      </c>
      <c r="F100" s="9">
        <f>'12ヶ月前納一覧'!F139</f>
        <v>8486</v>
      </c>
      <c r="G100" s="9">
        <f>'12ヶ月前納一覧'!G139</f>
        <v>12708</v>
      </c>
      <c r="H100" s="9">
        <f>'12ヶ月前納一覧'!H139</f>
        <v>16917</v>
      </c>
      <c r="I100" s="9">
        <f>'12ヶ月前納一覧'!I139</f>
        <v>21112</v>
      </c>
      <c r="J100" s="9">
        <f>'12ヶ月前納一覧'!J139</f>
        <v>25293</v>
      </c>
      <c r="K100" s="9">
        <f>'12ヶ月前納一覧'!K139</f>
        <v>29460</v>
      </c>
      <c r="L100" s="9">
        <f>'12ヶ月前納一覧'!L139</f>
        <v>33614</v>
      </c>
      <c r="M100" s="9">
        <f>'12ヶ月前納一覧'!M139</f>
        <v>37755</v>
      </c>
      <c r="N100" s="9">
        <f>'12ヶ月前納一覧'!N139</f>
        <v>41882</v>
      </c>
      <c r="O100" s="9">
        <f>'12ヶ月前納一覧'!O139</f>
        <v>45995</v>
      </c>
      <c r="P100" s="10">
        <f>'12ヶ月前納一覧'!P139</f>
        <v>50095</v>
      </c>
      <c r="Q100" s="1" t="s">
        <v>27</v>
      </c>
      <c r="R100" s="26">
        <f>B97</f>
        <v>260000</v>
      </c>
      <c r="S100">
        <f t="shared" si="2"/>
        <v>1</v>
      </c>
    </row>
    <row r="101" spans="2:19">
      <c r="B101" s="25">
        <f>B100+1</f>
        <v>260004</v>
      </c>
      <c r="C101" s="1" t="s">
        <v>28</v>
      </c>
      <c r="D101" s="18">
        <f>'12ヶ月前納一覧'!D140</f>
        <v>29484</v>
      </c>
      <c r="E101" s="19">
        <f>'12ヶ月前納一覧'!E140</f>
        <v>29388</v>
      </c>
      <c r="F101" s="19">
        <f>'12ヶ月前納一覧'!F140</f>
        <v>58679</v>
      </c>
      <c r="G101" s="19">
        <f>'12ヶ月前納一覧'!G140</f>
        <v>87875</v>
      </c>
      <c r="H101" s="19">
        <f>'12ヶ月前納一覧'!H140</f>
        <v>116977</v>
      </c>
      <c r="I101" s="19">
        <f>'12ヶ月前納一覧'!I140</f>
        <v>145983</v>
      </c>
      <c r="J101" s="19">
        <f>'12ヶ月前納一覧'!J140</f>
        <v>174894</v>
      </c>
      <c r="K101" s="19">
        <f>'12ヶ月前納一覧'!K140</f>
        <v>203711</v>
      </c>
      <c r="L101" s="19">
        <f>'12ヶ月前納一覧'!L140</f>
        <v>232434</v>
      </c>
      <c r="M101" s="19">
        <f>'12ヶ月前納一覧'!M140</f>
        <v>261064</v>
      </c>
      <c r="N101" s="19">
        <f>'12ヶ月前納一覧'!N140</f>
        <v>289600</v>
      </c>
      <c r="O101" s="19">
        <f>'12ヶ月前納一覧'!O140</f>
        <v>318042</v>
      </c>
      <c r="P101" s="23">
        <f>'12ヶ月前納一覧'!P140</f>
        <v>346392</v>
      </c>
      <c r="Q101" s="1" t="s">
        <v>28</v>
      </c>
      <c r="R101" s="26">
        <f>B97</f>
        <v>260000</v>
      </c>
      <c r="S101">
        <f t="shared" si="2"/>
        <v>1</v>
      </c>
    </row>
    <row r="102" spans="2:19">
      <c r="B102" s="25">
        <f>'12ヶ月前納一覧'!B141</f>
        <v>280000</v>
      </c>
      <c r="C102" s="4" t="s">
        <v>12</v>
      </c>
      <c r="D102" s="5">
        <f>'12ヶ月前納一覧'!D141</f>
        <v>26796</v>
      </c>
      <c r="E102" s="6">
        <f>'12ヶ月前納一覧'!E141</f>
        <v>26709</v>
      </c>
      <c r="F102" s="6">
        <f>'12ヶ月前納一覧'!F141</f>
        <v>53330</v>
      </c>
      <c r="G102" s="6">
        <f>'12ヶ月前納一覧'!G141</f>
        <v>79865</v>
      </c>
      <c r="H102" s="6">
        <f>'12ヶ月前納一覧'!H141</f>
        <v>106313</v>
      </c>
      <c r="I102" s="6">
        <f>'12ヶ月前納一覧'!I141</f>
        <v>132674</v>
      </c>
      <c r="J102" s="6">
        <f>'12ヶ月前納一覧'!J141</f>
        <v>158950</v>
      </c>
      <c r="K102" s="6">
        <f>'12ヶ月前納一覧'!K141</f>
        <v>185141</v>
      </c>
      <c r="L102" s="6">
        <f>'12ヶ月前納一覧'!L141</f>
        <v>211245</v>
      </c>
      <c r="M102" s="6">
        <f>'12ヶ月前納一覧'!M141</f>
        <v>237263</v>
      </c>
      <c r="N102" s="6">
        <f>'12ヶ月前納一覧'!N141</f>
        <v>263198</v>
      </c>
      <c r="O102" s="6">
        <f>'12ヶ月前納一覧'!O141</f>
        <v>289048</v>
      </c>
      <c r="P102" s="7">
        <f>'12ヶ月前納一覧'!P141</f>
        <v>314813</v>
      </c>
      <c r="Q102" s="4" t="s">
        <v>12</v>
      </c>
      <c r="R102" s="26">
        <f>B102</f>
        <v>280000</v>
      </c>
      <c r="S102">
        <f t="shared" si="2"/>
        <v>1</v>
      </c>
    </row>
    <row r="103" spans="2:19">
      <c r="B103" s="25">
        <f>B102+1</f>
        <v>280001</v>
      </c>
      <c r="C103" s="1" t="s">
        <v>13</v>
      </c>
      <c r="D103" s="8">
        <f>'12ヶ月前納一覧'!D142</f>
        <v>364</v>
      </c>
      <c r="E103" s="9">
        <f>'12ヶ月前納一覧'!E142</f>
        <v>362</v>
      </c>
      <c r="F103" s="9">
        <f>'12ヶ月前納一覧'!F142</f>
        <v>724</v>
      </c>
      <c r="G103" s="9">
        <f>'12ヶ月前納一覧'!G142</f>
        <v>1084</v>
      </c>
      <c r="H103" s="9">
        <f>'12ヶ月前納一覧'!H142</f>
        <v>1444</v>
      </c>
      <c r="I103" s="9">
        <f>'12ヶ月前納一覧'!I142</f>
        <v>1802</v>
      </c>
      <c r="J103" s="9">
        <f>'12ヶ月前納一覧'!J142</f>
        <v>2159</v>
      </c>
      <c r="K103" s="9">
        <f>'12ヶ月前納一覧'!K142</f>
        <v>2514</v>
      </c>
      <c r="L103" s="9">
        <f>'12ヶ月前納一覧'!L142</f>
        <v>2869</v>
      </c>
      <c r="M103" s="9">
        <f>'12ヶ月前納一覧'!M142</f>
        <v>3223</v>
      </c>
      <c r="N103" s="9">
        <f>'12ヶ月前納一覧'!N142</f>
        <v>3575</v>
      </c>
      <c r="O103" s="9">
        <f>'12ヶ月前納一覧'!O142</f>
        <v>3926</v>
      </c>
      <c r="P103" s="10">
        <f>'12ヶ月前納一覧'!P142</f>
        <v>4276</v>
      </c>
      <c r="Q103" s="1" t="s">
        <v>13</v>
      </c>
      <c r="R103" s="26">
        <f>B102</f>
        <v>280000</v>
      </c>
      <c r="S103">
        <f t="shared" si="2"/>
        <v>1</v>
      </c>
    </row>
    <row r="104" spans="2:19">
      <c r="B104" s="25">
        <f>B103+1</f>
        <v>280002</v>
      </c>
      <c r="C104" s="1" t="s">
        <v>14</v>
      </c>
      <c r="D104" s="8">
        <f>'12ヶ月前納一覧'!D143</f>
        <v>27160</v>
      </c>
      <c r="E104" s="9">
        <f>'12ヶ月前納一覧'!E143</f>
        <v>27071</v>
      </c>
      <c r="F104" s="9">
        <f>'12ヶ月前納一覧'!F143</f>
        <v>54054</v>
      </c>
      <c r="G104" s="9">
        <f>'12ヶ月前納一覧'!G143</f>
        <v>80949</v>
      </c>
      <c r="H104" s="9">
        <f>'12ヶ月前納一覧'!H143</f>
        <v>107757</v>
      </c>
      <c r="I104" s="9">
        <f>'12ヶ月前納一覧'!I143</f>
        <v>134476</v>
      </c>
      <c r="J104" s="9">
        <f>'12ヶ月前納一覧'!J143</f>
        <v>161109</v>
      </c>
      <c r="K104" s="9">
        <f>'12ヶ月前納一覧'!K143</f>
        <v>187655</v>
      </c>
      <c r="L104" s="9">
        <f>'12ヶ月前納一覧'!L143</f>
        <v>214114</v>
      </c>
      <c r="M104" s="9">
        <f>'12ヶ月前納一覧'!M143</f>
        <v>240486</v>
      </c>
      <c r="N104" s="9">
        <f>'12ヶ月前納一覧'!N143</f>
        <v>266773</v>
      </c>
      <c r="O104" s="9">
        <f>'12ヶ月前納一覧'!O143</f>
        <v>292974</v>
      </c>
      <c r="P104" s="9">
        <f>'12ヶ月前納一覧'!P143</f>
        <v>319089</v>
      </c>
      <c r="Q104" s="1" t="s">
        <v>14</v>
      </c>
      <c r="R104" s="26">
        <f>B102</f>
        <v>280000</v>
      </c>
      <c r="S104">
        <f t="shared" si="2"/>
        <v>1</v>
      </c>
    </row>
    <row r="105" spans="2:19">
      <c r="B105" s="25">
        <f>B104+1</f>
        <v>280003</v>
      </c>
      <c r="C105" s="1" t="s">
        <v>27</v>
      </c>
      <c r="D105" s="8">
        <f>'12ヶ月前納一覧'!D144</f>
        <v>4592</v>
      </c>
      <c r="E105" s="9">
        <f>'12ヶ月前納一覧'!E144</f>
        <v>4577</v>
      </c>
      <c r="F105" s="9">
        <f>'12ヶ月前納一覧'!F144</f>
        <v>9139</v>
      </c>
      <c r="G105" s="9">
        <f>'12ヶ月前納一覧'!G144</f>
        <v>13686</v>
      </c>
      <c r="H105" s="9">
        <f>'12ヶ月前納一覧'!H144</f>
        <v>18218</v>
      </c>
      <c r="I105" s="9">
        <f>'12ヶ月前納一覧'!I144</f>
        <v>22736</v>
      </c>
      <c r="J105" s="9">
        <f>'12ヶ月前納一覧'!J144</f>
        <v>27239</v>
      </c>
      <c r="K105" s="9">
        <f>'12ヶ月前納一覧'!K144</f>
        <v>31727</v>
      </c>
      <c r="L105" s="9">
        <f>'12ヶ月前納一覧'!L144</f>
        <v>36200</v>
      </c>
      <c r="M105" s="9">
        <f>'12ヶ月前納一覧'!M144</f>
        <v>40659</v>
      </c>
      <c r="N105" s="9">
        <f>'12ヶ月前納一覧'!N144</f>
        <v>45103</v>
      </c>
      <c r="O105" s="9">
        <f>'12ヶ月前納一覧'!O144</f>
        <v>49533</v>
      </c>
      <c r="P105" s="10">
        <f>'12ヶ月前納一覧'!P144</f>
        <v>53949</v>
      </c>
      <c r="Q105" s="1" t="s">
        <v>27</v>
      </c>
      <c r="R105" s="26">
        <f>B102</f>
        <v>280000</v>
      </c>
      <c r="S105">
        <f t="shared" si="2"/>
        <v>1</v>
      </c>
    </row>
    <row r="106" spans="2:19">
      <c r="B106" s="25">
        <f>B105+1</f>
        <v>280004</v>
      </c>
      <c r="C106" s="1" t="s">
        <v>28</v>
      </c>
      <c r="D106" s="18">
        <f>'12ヶ月前納一覧'!D145</f>
        <v>31752</v>
      </c>
      <c r="E106" s="19">
        <f>'12ヶ月前納一覧'!E145</f>
        <v>31648</v>
      </c>
      <c r="F106" s="19">
        <f>'12ヶ月前納一覧'!F145</f>
        <v>63193</v>
      </c>
      <c r="G106" s="19">
        <f>'12ヶ月前納一覧'!G145</f>
        <v>94635</v>
      </c>
      <c r="H106" s="19">
        <f>'12ヶ月前納一覧'!H145</f>
        <v>125975</v>
      </c>
      <c r="I106" s="19">
        <f>'12ヶ月前納一覧'!I145</f>
        <v>157212</v>
      </c>
      <c r="J106" s="19">
        <f>'12ヶ月前納一覧'!J145</f>
        <v>188348</v>
      </c>
      <c r="K106" s="19">
        <f>'12ヶ月前納一覧'!K145</f>
        <v>219382</v>
      </c>
      <c r="L106" s="19">
        <f>'12ヶ月前納一覧'!L145</f>
        <v>250314</v>
      </c>
      <c r="M106" s="19">
        <f>'12ヶ月前納一覧'!M145</f>
        <v>281145</v>
      </c>
      <c r="N106" s="19">
        <f>'12ヶ月前納一覧'!N145</f>
        <v>311876</v>
      </c>
      <c r="O106" s="19">
        <f>'12ヶ月前納一覧'!O145</f>
        <v>342507</v>
      </c>
      <c r="P106" s="23">
        <f>'12ヶ月前納一覧'!P145</f>
        <v>373038</v>
      </c>
      <c r="Q106" s="1" t="s">
        <v>28</v>
      </c>
      <c r="R106" s="26">
        <f>B102</f>
        <v>280000</v>
      </c>
      <c r="S106">
        <f t="shared" si="2"/>
        <v>1</v>
      </c>
    </row>
    <row r="107" spans="2:19">
      <c r="B107" s="25">
        <f>'12ヶ月前納一覧'!B146</f>
        <v>300000</v>
      </c>
      <c r="C107" s="4" t="s">
        <v>12</v>
      </c>
      <c r="D107" s="5">
        <f>'12ヶ月前納一覧'!D146</f>
        <v>28710</v>
      </c>
      <c r="E107" s="6">
        <f>'12ヶ月前納一覧'!E146</f>
        <v>28617</v>
      </c>
      <c r="F107" s="6">
        <f>'12ヶ月前納一覧'!F146</f>
        <v>57139</v>
      </c>
      <c r="G107" s="6">
        <f>'12ヶ月前納一覧'!G146</f>
        <v>85570</v>
      </c>
      <c r="H107" s="6">
        <f>'12ヶ月前納一覧'!H146</f>
        <v>113907</v>
      </c>
      <c r="I107" s="6">
        <f>'12ヶ月前納一覧'!I146</f>
        <v>142152</v>
      </c>
      <c r="J107" s="6">
        <f>'12ヶ月前納一覧'!J146</f>
        <v>170304</v>
      </c>
      <c r="K107" s="6">
        <f>'12ヶ月前納一覧'!K146</f>
        <v>198365</v>
      </c>
      <c r="L107" s="6">
        <f>'12ヶ月前納一覧'!L146</f>
        <v>226334</v>
      </c>
      <c r="M107" s="6">
        <f>'12ヶ月前納一覧'!M146</f>
        <v>254211</v>
      </c>
      <c r="N107" s="6">
        <f>'12ヶ月前納一覧'!N146</f>
        <v>281998</v>
      </c>
      <c r="O107" s="6">
        <f>'12ヶ月前納一覧'!O146</f>
        <v>309695</v>
      </c>
      <c r="P107" s="7">
        <f>'12ヶ月前納一覧'!P146</f>
        <v>337300</v>
      </c>
      <c r="Q107" s="4" t="s">
        <v>12</v>
      </c>
      <c r="R107" s="26">
        <f>B107</f>
        <v>300000</v>
      </c>
      <c r="S107">
        <f t="shared" si="2"/>
        <v>1</v>
      </c>
    </row>
    <row r="108" spans="2:19">
      <c r="B108" s="25">
        <f>B107+1</f>
        <v>300001</v>
      </c>
      <c r="C108" s="1" t="s">
        <v>13</v>
      </c>
      <c r="D108" s="8">
        <f>'12ヶ月前納一覧'!D147</f>
        <v>390</v>
      </c>
      <c r="E108" s="9">
        <f>'12ヶ月前納一覧'!E147</f>
        <v>388</v>
      </c>
      <c r="F108" s="9">
        <f>'12ヶ月前納一覧'!F147</f>
        <v>776</v>
      </c>
      <c r="G108" s="9">
        <f>'12ヶ月前納一覧'!G147</f>
        <v>1162</v>
      </c>
      <c r="H108" s="9">
        <f>'12ヶ月前納一覧'!H147</f>
        <v>1547</v>
      </c>
      <c r="I108" s="9">
        <f>'12ヶ月前納一覧'!I147</f>
        <v>1930</v>
      </c>
      <c r="J108" s="9">
        <f>'12ヶ月前納一覧'!J147</f>
        <v>2313</v>
      </c>
      <c r="K108" s="9">
        <f>'12ヶ月前納一覧'!K147</f>
        <v>2694</v>
      </c>
      <c r="L108" s="9">
        <f>'12ヶ月前納一覧'!L147</f>
        <v>3074</v>
      </c>
      <c r="M108" s="9">
        <f>'12ヶ月前納一覧'!M147</f>
        <v>3453</v>
      </c>
      <c r="N108" s="9">
        <f>'12ヶ月前納一覧'!N147</f>
        <v>3830</v>
      </c>
      <c r="O108" s="9">
        <f>'12ヶ月前納一覧'!O147</f>
        <v>4206</v>
      </c>
      <c r="P108" s="10">
        <f>'12ヶ月前納一覧'!P147</f>
        <v>4581</v>
      </c>
      <c r="Q108" s="1" t="s">
        <v>13</v>
      </c>
      <c r="R108" s="26">
        <f>B107</f>
        <v>300000</v>
      </c>
      <c r="S108">
        <f t="shared" si="2"/>
        <v>1</v>
      </c>
    </row>
    <row r="109" spans="2:19">
      <c r="B109" s="25">
        <f>B108+1</f>
        <v>300002</v>
      </c>
      <c r="C109" s="1" t="s">
        <v>14</v>
      </c>
      <c r="D109" s="8">
        <f>'12ヶ月前納一覧'!D148</f>
        <v>29100</v>
      </c>
      <c r="E109" s="9">
        <f>'12ヶ月前納一覧'!E148</f>
        <v>29005</v>
      </c>
      <c r="F109" s="9">
        <f>'12ヶ月前納一覧'!F148</f>
        <v>57915</v>
      </c>
      <c r="G109" s="9">
        <f>'12ヶ月前納一覧'!G148</f>
        <v>86732</v>
      </c>
      <c r="H109" s="9">
        <f>'12ヶ月前納一覧'!H148</f>
        <v>115454</v>
      </c>
      <c r="I109" s="9">
        <f>'12ヶ月前納一覧'!I148</f>
        <v>144082</v>
      </c>
      <c r="J109" s="9">
        <f>'12ヶ月前納一覧'!J148</f>
        <v>172617</v>
      </c>
      <c r="K109" s="9">
        <f>'12ヶ月前納一覧'!K148</f>
        <v>201059</v>
      </c>
      <c r="L109" s="9">
        <f>'12ヶ月前納一覧'!L148</f>
        <v>229408</v>
      </c>
      <c r="M109" s="9">
        <f>'12ヶ月前納一覧'!M148</f>
        <v>257664</v>
      </c>
      <c r="N109" s="9">
        <f>'12ヶ月前納一覧'!N148</f>
        <v>285828</v>
      </c>
      <c r="O109" s="9">
        <f>'12ヶ月前納一覧'!O148</f>
        <v>313901</v>
      </c>
      <c r="P109" s="9">
        <f>'12ヶ月前納一覧'!P148</f>
        <v>341881</v>
      </c>
      <c r="Q109" s="1" t="s">
        <v>14</v>
      </c>
      <c r="R109" s="26">
        <f>B107</f>
        <v>300000</v>
      </c>
      <c r="S109">
        <f t="shared" si="2"/>
        <v>1</v>
      </c>
    </row>
    <row r="110" spans="2:19">
      <c r="B110" s="25">
        <f>B109+1</f>
        <v>300003</v>
      </c>
      <c r="C110" s="1" t="s">
        <v>27</v>
      </c>
      <c r="D110" s="8">
        <f>'12ヶ月前納一覧'!D149</f>
        <v>4920</v>
      </c>
      <c r="E110" s="9">
        <f>'12ヶ月前納一覧'!E149</f>
        <v>4903</v>
      </c>
      <c r="F110" s="9">
        <f>'12ヶ月前納一覧'!F149</f>
        <v>9791</v>
      </c>
      <c r="G110" s="9">
        <f>'12ヶ月前納一覧'!G149</f>
        <v>14663</v>
      </c>
      <c r="H110" s="9">
        <f>'12ヶ月前納一覧'!H149</f>
        <v>19519</v>
      </c>
      <c r="I110" s="9">
        <f>'12ヶ月前納一覧'!I149</f>
        <v>24360</v>
      </c>
      <c r="J110" s="9">
        <f>'12ヶ月前納一覧'!J149</f>
        <v>29184</v>
      </c>
      <c r="K110" s="9">
        <f>'12ヶ月前納一覧'!K149</f>
        <v>33993</v>
      </c>
      <c r="L110" s="9">
        <f>'12ヶ月前納一覧'!L149</f>
        <v>38786</v>
      </c>
      <c r="M110" s="9">
        <f>'12ヶ月前納一覧'!M149</f>
        <v>43563</v>
      </c>
      <c r="N110" s="9">
        <f>'12ヶ月前納一覧'!N149</f>
        <v>48325</v>
      </c>
      <c r="O110" s="9">
        <f>'12ヶ月前納一覧'!O149</f>
        <v>53071</v>
      </c>
      <c r="P110" s="10">
        <f>'12ヶ月前納一覧'!P149</f>
        <v>57802</v>
      </c>
      <c r="Q110" s="1" t="s">
        <v>27</v>
      </c>
      <c r="R110" s="26">
        <f>B107</f>
        <v>300000</v>
      </c>
      <c r="S110">
        <f t="shared" si="2"/>
        <v>1</v>
      </c>
    </row>
    <row r="111" spans="2:19">
      <c r="B111" s="25">
        <f>B110+1</f>
        <v>300004</v>
      </c>
      <c r="C111" s="1" t="s">
        <v>28</v>
      </c>
      <c r="D111" s="18">
        <f>'12ヶ月前納一覧'!D150</f>
        <v>34020</v>
      </c>
      <c r="E111" s="19">
        <f>'12ヶ月前納一覧'!E150</f>
        <v>33908</v>
      </c>
      <c r="F111" s="19">
        <f>'12ヶ月前納一覧'!F150</f>
        <v>67706</v>
      </c>
      <c r="G111" s="19">
        <f>'12ヶ月前納一覧'!G150</f>
        <v>101395</v>
      </c>
      <c r="H111" s="19">
        <f>'12ヶ月前納一覧'!H150</f>
        <v>134973</v>
      </c>
      <c r="I111" s="19">
        <f>'12ヶ月前納一覧'!I150</f>
        <v>168442</v>
      </c>
      <c r="J111" s="19">
        <f>'12ヶ月前納一覧'!J150</f>
        <v>201801</v>
      </c>
      <c r="K111" s="19">
        <f>'12ヶ月前納一覧'!K150</f>
        <v>235052</v>
      </c>
      <c r="L111" s="19">
        <f>'12ヶ月前納一覧'!L150</f>
        <v>268194</v>
      </c>
      <c r="M111" s="19">
        <f>'12ヶ月前納一覧'!M150</f>
        <v>301227</v>
      </c>
      <c r="N111" s="19">
        <f>'12ヶ月前納一覧'!N150</f>
        <v>334153</v>
      </c>
      <c r="O111" s="19">
        <f>'12ヶ月前納一覧'!O150</f>
        <v>366972</v>
      </c>
      <c r="P111" s="23">
        <f>'12ヶ月前納一覧'!P150</f>
        <v>399683</v>
      </c>
      <c r="Q111" s="1" t="s">
        <v>28</v>
      </c>
      <c r="R111" s="26">
        <f>B107</f>
        <v>300000</v>
      </c>
      <c r="S111">
        <f t="shared" si="2"/>
        <v>1</v>
      </c>
    </row>
    <row r="112" spans="2:19">
      <c r="B112" s="25">
        <f>'12ヶ月前納一覧'!B151</f>
        <v>320000</v>
      </c>
      <c r="C112" s="4" t="s">
        <v>12</v>
      </c>
      <c r="D112" s="5">
        <f>'12ヶ月前納一覧'!D151</f>
        <v>30624</v>
      </c>
      <c r="E112" s="6">
        <f>'12ヶ月前納一覧'!E151</f>
        <v>30525</v>
      </c>
      <c r="F112" s="6">
        <f>'12ヶ月前納一覧'!F151</f>
        <v>60949</v>
      </c>
      <c r="G112" s="6">
        <f>'12ヶ月前納一覧'!G151</f>
        <v>91275</v>
      </c>
      <c r="H112" s="6">
        <f>'12ヶ月前納一覧'!H151</f>
        <v>121500</v>
      </c>
      <c r="I112" s="6">
        <f>'12ヶ月前納一覧'!I151</f>
        <v>151628</v>
      </c>
      <c r="J112" s="6">
        <f>'12ヶ月前納一覧'!J151</f>
        <v>181658</v>
      </c>
      <c r="K112" s="6">
        <f>'12ヶ月前納一覧'!K151</f>
        <v>211588</v>
      </c>
      <c r="L112" s="6">
        <f>'12ヶ月前納一覧'!L151</f>
        <v>241422</v>
      </c>
      <c r="M112" s="6">
        <f>'12ヶ月前納一覧'!M151</f>
        <v>271159</v>
      </c>
      <c r="N112" s="6">
        <f>'12ヶ月前納一覧'!N151</f>
        <v>300797</v>
      </c>
      <c r="O112" s="6">
        <f>'12ヶ月前納一覧'!O151</f>
        <v>330340</v>
      </c>
      <c r="P112" s="7">
        <f>'12ヶ月前納一覧'!P151</f>
        <v>359787</v>
      </c>
      <c r="Q112" s="4" t="s">
        <v>12</v>
      </c>
      <c r="R112" s="26">
        <f>B112</f>
        <v>320000</v>
      </c>
      <c r="S112">
        <f t="shared" si="2"/>
        <v>1</v>
      </c>
    </row>
    <row r="113" spans="2:19">
      <c r="B113" s="25">
        <f>B112+1</f>
        <v>320001</v>
      </c>
      <c r="C113" s="1" t="s">
        <v>13</v>
      </c>
      <c r="D113" s="8">
        <f>'12ヶ月前納一覧'!D152</f>
        <v>416</v>
      </c>
      <c r="E113" s="9">
        <f>'12ヶ月前納一覧'!E152</f>
        <v>414</v>
      </c>
      <c r="F113" s="9">
        <f>'12ヶ月前納一覧'!F152</f>
        <v>827</v>
      </c>
      <c r="G113" s="9">
        <f>'12ヶ月前納一覧'!G152</f>
        <v>1239</v>
      </c>
      <c r="H113" s="9">
        <f>'12ヶ月前納一覧'!H152</f>
        <v>1650</v>
      </c>
      <c r="I113" s="9">
        <f>'12ヶ月前納一覧'!I152</f>
        <v>2059</v>
      </c>
      <c r="J113" s="9">
        <f>'12ヶ月前納一覧'!J152</f>
        <v>2467</v>
      </c>
      <c r="K113" s="9">
        <f>'12ヶ月前納一覧'!K152</f>
        <v>2874</v>
      </c>
      <c r="L113" s="9">
        <f>'12ヶ月前納一覧'!L152</f>
        <v>3279</v>
      </c>
      <c r="M113" s="9">
        <f>'12ヶ月前納一覧'!M152</f>
        <v>3683</v>
      </c>
      <c r="N113" s="9">
        <f>'12ヶ月前納一覧'!N152</f>
        <v>4086</v>
      </c>
      <c r="O113" s="9">
        <f>'12ヶ月前納一覧'!O152</f>
        <v>4487</v>
      </c>
      <c r="P113" s="10">
        <f>'12ヶ月前納一覧'!P152</f>
        <v>4887</v>
      </c>
      <c r="Q113" s="1" t="s">
        <v>13</v>
      </c>
      <c r="R113" s="26">
        <f>B112</f>
        <v>320000</v>
      </c>
      <c r="S113">
        <f t="shared" si="2"/>
        <v>1</v>
      </c>
    </row>
    <row r="114" spans="2:19">
      <c r="B114" s="25">
        <f>B113+1</f>
        <v>320002</v>
      </c>
      <c r="C114" s="1" t="s">
        <v>14</v>
      </c>
      <c r="D114" s="8">
        <f>'12ヶ月前納一覧'!D153</f>
        <v>31040</v>
      </c>
      <c r="E114" s="9">
        <f>'12ヶ月前納一覧'!E153</f>
        <v>30939</v>
      </c>
      <c r="F114" s="9">
        <f>'12ヶ月前納一覧'!F153</f>
        <v>61776</v>
      </c>
      <c r="G114" s="9">
        <f>'12ヶ月前納一覧'!G153</f>
        <v>92514</v>
      </c>
      <c r="H114" s="9">
        <f>'12ヶ月前納一覧'!H153</f>
        <v>123150</v>
      </c>
      <c r="I114" s="9">
        <f>'12ヶ月前納一覧'!I153</f>
        <v>153687</v>
      </c>
      <c r="J114" s="9">
        <f>'12ヶ月前納一覧'!J153</f>
        <v>184125</v>
      </c>
      <c r="K114" s="9">
        <f>'12ヶ月前納一覧'!K153</f>
        <v>214462</v>
      </c>
      <c r="L114" s="9">
        <f>'12ヶ月前納一覧'!L153</f>
        <v>244701</v>
      </c>
      <c r="M114" s="9">
        <f>'12ヶ月前納一覧'!M153</f>
        <v>274842</v>
      </c>
      <c r="N114" s="9">
        <f>'12ヶ月前納一覧'!N153</f>
        <v>304883</v>
      </c>
      <c r="O114" s="9">
        <f>'12ヶ月前納一覧'!O153</f>
        <v>334827</v>
      </c>
      <c r="P114" s="9">
        <f>'12ヶ月前納一覧'!P153</f>
        <v>364674</v>
      </c>
      <c r="Q114" s="1" t="s">
        <v>14</v>
      </c>
      <c r="R114" s="26">
        <f>B112</f>
        <v>320000</v>
      </c>
      <c r="S114">
        <f t="shared" si="2"/>
        <v>1</v>
      </c>
    </row>
    <row r="115" spans="2:19">
      <c r="B115" s="25">
        <f>B114+1</f>
        <v>320003</v>
      </c>
      <c r="C115" s="1" t="s">
        <v>27</v>
      </c>
      <c r="D115" s="8">
        <f>'12ヶ月前納一覧'!D154</f>
        <v>5248</v>
      </c>
      <c r="E115" s="9">
        <f>'12ヶ月前納一覧'!E154</f>
        <v>5230</v>
      </c>
      <c r="F115" s="9">
        <f>'12ヶ月前納一覧'!F154</f>
        <v>10444</v>
      </c>
      <c r="G115" s="9">
        <f>'12ヶ月前納一覧'!G154</f>
        <v>15641</v>
      </c>
      <c r="H115" s="9">
        <f>'12ヶ月前納一覧'!H154</f>
        <v>20821</v>
      </c>
      <c r="I115" s="9">
        <f>'12ヶ月前納一覧'!I154</f>
        <v>25984</v>
      </c>
      <c r="J115" s="9">
        <f>'12ヶ月前納一覧'!J154</f>
        <v>31130</v>
      </c>
      <c r="K115" s="9">
        <f>'12ヶ月前納一覧'!K154</f>
        <v>36259</v>
      </c>
      <c r="L115" s="9">
        <f>'12ヶ月前納一覧'!L154</f>
        <v>41372</v>
      </c>
      <c r="M115" s="9">
        <f>'12ヶ月前納一覧'!M154</f>
        <v>46468</v>
      </c>
      <c r="N115" s="9">
        <f>'12ヶ月前納一覧'!N154</f>
        <v>51547</v>
      </c>
      <c r="O115" s="9">
        <f>'12ヶ月前納一覧'!O154</f>
        <v>56609</v>
      </c>
      <c r="P115" s="10">
        <f>'12ヶ月前納一覧'!P154</f>
        <v>61656</v>
      </c>
      <c r="Q115" s="1" t="s">
        <v>27</v>
      </c>
      <c r="R115" s="26">
        <f>B112</f>
        <v>320000</v>
      </c>
      <c r="S115">
        <f t="shared" si="2"/>
        <v>1</v>
      </c>
    </row>
    <row r="116" spans="2:19">
      <c r="B116" s="25">
        <f>B115+1</f>
        <v>320004</v>
      </c>
      <c r="C116" s="1" t="s">
        <v>28</v>
      </c>
      <c r="D116" s="18">
        <f>'12ヶ月前納一覧'!D155</f>
        <v>36288</v>
      </c>
      <c r="E116" s="19">
        <f>'12ヶ月前納一覧'!E155</f>
        <v>36169</v>
      </c>
      <c r="F116" s="19">
        <f>'12ヶ月前納一覧'!F155</f>
        <v>72220</v>
      </c>
      <c r="G116" s="19">
        <f>'12ヶ月前納一覧'!G155</f>
        <v>108155</v>
      </c>
      <c r="H116" s="19">
        <f>'12ヶ月前納一覧'!H155</f>
        <v>143971</v>
      </c>
      <c r="I116" s="19">
        <f>'12ヶ月前納一覧'!I155</f>
        <v>179671</v>
      </c>
      <c r="J116" s="19">
        <f>'12ヶ月前納一覧'!J155</f>
        <v>215255</v>
      </c>
      <c r="K116" s="19">
        <f>'12ヶ月前納一覧'!K155</f>
        <v>250721</v>
      </c>
      <c r="L116" s="19">
        <f>'12ヶ月前納一覧'!L155</f>
        <v>286073</v>
      </c>
      <c r="M116" s="19">
        <f>'12ヶ月前納一覧'!M155</f>
        <v>321310</v>
      </c>
      <c r="N116" s="19">
        <f>'12ヶ月前納一覧'!N155</f>
        <v>356430</v>
      </c>
      <c r="O116" s="19">
        <f>'12ヶ月前納一覧'!O155</f>
        <v>391436</v>
      </c>
      <c r="P116" s="23">
        <f>'12ヶ月前納一覧'!P155</f>
        <v>426330</v>
      </c>
      <c r="Q116" s="1" t="s">
        <v>28</v>
      </c>
      <c r="R116" s="26">
        <f>B112</f>
        <v>320000</v>
      </c>
      <c r="S116">
        <f t="shared" si="2"/>
        <v>1</v>
      </c>
    </row>
    <row r="117" spans="2:19">
      <c r="B117" s="25">
        <f>'12ヶ月前納一覧'!B156</f>
        <v>340000</v>
      </c>
      <c r="C117" s="4" t="s">
        <v>12</v>
      </c>
      <c r="D117" s="5">
        <f>'12ヶ月前納一覧'!D156</f>
        <v>32538</v>
      </c>
      <c r="E117" s="6">
        <f>'12ヶ月前納一覧'!E156</f>
        <v>32432</v>
      </c>
      <c r="F117" s="6">
        <f>'12ヶ月前納一覧'!F156</f>
        <v>64759</v>
      </c>
      <c r="G117" s="6">
        <f>'12ヶ月前納一覧'!G156</f>
        <v>96979</v>
      </c>
      <c r="H117" s="6">
        <f>'12ヶ月前納一覧'!H156</f>
        <v>129094</v>
      </c>
      <c r="I117" s="6">
        <f>'12ヶ月前納一覧'!I156</f>
        <v>161105</v>
      </c>
      <c r="J117" s="6">
        <f>'12ヶ月前納一覧'!J156</f>
        <v>193011</v>
      </c>
      <c r="K117" s="6">
        <f>'12ヶ月前納一覧'!K156</f>
        <v>224813</v>
      </c>
      <c r="L117" s="6">
        <f>'12ヶ月前納一覧'!L156</f>
        <v>256511</v>
      </c>
      <c r="M117" s="6">
        <f>'12ヶ月前納一覧'!M156</f>
        <v>288106</v>
      </c>
      <c r="N117" s="6">
        <f>'12ヶ月前納一覧'!N156</f>
        <v>319598</v>
      </c>
      <c r="O117" s="6">
        <f>'12ヶ月前納一覧'!O156</f>
        <v>350987</v>
      </c>
      <c r="P117" s="7">
        <f>'12ヶ月前納一覧'!P156</f>
        <v>382274</v>
      </c>
      <c r="Q117" s="4" t="s">
        <v>12</v>
      </c>
      <c r="R117" s="26">
        <f>B117</f>
        <v>340000</v>
      </c>
      <c r="S117">
        <f t="shared" si="2"/>
        <v>1</v>
      </c>
    </row>
    <row r="118" spans="2:19">
      <c r="B118" s="25">
        <f>B117+1</f>
        <v>340001</v>
      </c>
      <c r="C118" s="1" t="s">
        <v>13</v>
      </c>
      <c r="D118" s="8">
        <f>'12ヶ月前納一覧'!D157</f>
        <v>442</v>
      </c>
      <c r="E118" s="9">
        <f>'12ヶ月前納一覧'!E157</f>
        <v>440</v>
      </c>
      <c r="F118" s="9">
        <f>'12ヶ月前納一覧'!F157</f>
        <v>879</v>
      </c>
      <c r="G118" s="9">
        <f>'12ヶ月前納一覧'!G157</f>
        <v>1317</v>
      </c>
      <c r="H118" s="9">
        <f>'12ヶ月前納一覧'!H157</f>
        <v>1753</v>
      </c>
      <c r="I118" s="9">
        <f>'12ヶ月前納一覧'!I157</f>
        <v>2188</v>
      </c>
      <c r="J118" s="9">
        <f>'12ヶ月前納一覧'!J157</f>
        <v>2621</v>
      </c>
      <c r="K118" s="9">
        <f>'12ヶ月前納一覧'!K157</f>
        <v>3053</v>
      </c>
      <c r="L118" s="9">
        <f>'12ヶ月前納一覧'!L157</f>
        <v>3484</v>
      </c>
      <c r="M118" s="9">
        <f>'12ヶ月前納一覧'!M157</f>
        <v>3913</v>
      </c>
      <c r="N118" s="9">
        <f>'12ヶ月前納一覧'!N157</f>
        <v>4341</v>
      </c>
      <c r="O118" s="9">
        <f>'12ヶ月前納一覧'!O157</f>
        <v>4767</v>
      </c>
      <c r="P118" s="10">
        <f>'12ヶ月前納一覧'!P157</f>
        <v>5192</v>
      </c>
      <c r="Q118" s="1" t="s">
        <v>13</v>
      </c>
      <c r="R118" s="26">
        <f>B117</f>
        <v>340000</v>
      </c>
      <c r="S118">
        <f t="shared" si="2"/>
        <v>1</v>
      </c>
    </row>
    <row r="119" spans="2:19">
      <c r="B119" s="25">
        <f>B118+1</f>
        <v>340002</v>
      </c>
      <c r="C119" s="1" t="s">
        <v>14</v>
      </c>
      <c r="D119" s="8">
        <f>'12ヶ月前納一覧'!D158</f>
        <v>32980</v>
      </c>
      <c r="E119" s="9">
        <f>'12ヶ月前納一覧'!E158</f>
        <v>32872</v>
      </c>
      <c r="F119" s="9">
        <f>'12ヶ月前納一覧'!F158</f>
        <v>65638</v>
      </c>
      <c r="G119" s="9">
        <f>'12ヶ月前納一覧'!G158</f>
        <v>98296</v>
      </c>
      <c r="H119" s="9">
        <f>'12ヶ月前納一覧'!H158</f>
        <v>130847</v>
      </c>
      <c r="I119" s="9">
        <f>'12ヶ月前納一覧'!I158</f>
        <v>163293</v>
      </c>
      <c r="J119" s="9">
        <f>'12ヶ月前納一覧'!J158</f>
        <v>195632</v>
      </c>
      <c r="K119" s="9">
        <f>'12ヶ月前納一覧'!K158</f>
        <v>227866</v>
      </c>
      <c r="L119" s="9">
        <f>'12ヶ月前納一覧'!L158</f>
        <v>259995</v>
      </c>
      <c r="M119" s="9">
        <f>'12ヶ月前納一覧'!M158</f>
        <v>292019</v>
      </c>
      <c r="N119" s="9">
        <f>'12ヶ月前納一覧'!N158</f>
        <v>323939</v>
      </c>
      <c r="O119" s="9">
        <f>'12ヶ月前納一覧'!O158</f>
        <v>355754</v>
      </c>
      <c r="P119" s="9">
        <f>'12ヶ月前納一覧'!P158</f>
        <v>387466</v>
      </c>
      <c r="Q119" s="1" t="s">
        <v>14</v>
      </c>
      <c r="R119" s="26">
        <f>B117</f>
        <v>340000</v>
      </c>
      <c r="S119">
        <f t="shared" si="2"/>
        <v>1</v>
      </c>
    </row>
    <row r="120" spans="2:19">
      <c r="B120" s="25">
        <f>B119+1</f>
        <v>340003</v>
      </c>
      <c r="C120" s="1" t="s">
        <v>27</v>
      </c>
      <c r="D120" s="8">
        <f>'12ヶ月前納一覧'!D159</f>
        <v>5576</v>
      </c>
      <c r="E120" s="9">
        <f>'12ヶ月前納一覧'!E159</f>
        <v>5557</v>
      </c>
      <c r="F120" s="9">
        <f>'12ヶ月前納一覧'!F159</f>
        <v>11097</v>
      </c>
      <c r="G120" s="9">
        <f>'12ヶ月前納一覧'!G159</f>
        <v>16619</v>
      </c>
      <c r="H120" s="9">
        <f>'12ヶ月前納一覧'!H159</f>
        <v>22122</v>
      </c>
      <c r="I120" s="9">
        <f>'12ヶ月前納一覧'!I159</f>
        <v>27608</v>
      </c>
      <c r="J120" s="9">
        <f>'12ヶ月前納一覧'!J159</f>
        <v>33075</v>
      </c>
      <c r="K120" s="9">
        <f>'12ヶ月前納一覧'!K159</f>
        <v>38525</v>
      </c>
      <c r="L120" s="9">
        <f>'12ヶ月前納一覧'!L159</f>
        <v>43957</v>
      </c>
      <c r="M120" s="9">
        <f>'12ヶ月前納一覧'!M159</f>
        <v>49372</v>
      </c>
      <c r="N120" s="9">
        <f>'12ヶ月前納一覧'!N159</f>
        <v>54769</v>
      </c>
      <c r="O120" s="9">
        <f>'12ヶ月前納一覧'!O159</f>
        <v>60148</v>
      </c>
      <c r="P120" s="10">
        <f>'12ヶ月前納一覧'!P159</f>
        <v>65509</v>
      </c>
      <c r="Q120" s="1" t="s">
        <v>27</v>
      </c>
      <c r="R120" s="26">
        <f>B117</f>
        <v>340000</v>
      </c>
      <c r="S120">
        <f t="shared" si="2"/>
        <v>1</v>
      </c>
    </row>
    <row r="121" spans="2:19">
      <c r="B121" s="25">
        <f>B120+1</f>
        <v>340004</v>
      </c>
      <c r="C121" s="1" t="s">
        <v>28</v>
      </c>
      <c r="D121" s="18">
        <f>'12ヶ月前納一覧'!D160</f>
        <v>38556</v>
      </c>
      <c r="E121" s="19">
        <f>'12ヶ月前納一覧'!E160</f>
        <v>38429</v>
      </c>
      <c r="F121" s="19">
        <f>'12ヶ月前納一覧'!F160</f>
        <v>76735</v>
      </c>
      <c r="G121" s="19">
        <f>'12ヶ月前納一覧'!G160</f>
        <v>114915</v>
      </c>
      <c r="H121" s="19">
        <f>'12ヶ月前納一覧'!H160</f>
        <v>152969</v>
      </c>
      <c r="I121" s="19">
        <f>'12ヶ月前納一覧'!I160</f>
        <v>190901</v>
      </c>
      <c r="J121" s="19">
        <f>'12ヶ月前納一覧'!J160</f>
        <v>228707</v>
      </c>
      <c r="K121" s="19">
        <f>'12ヶ月前納一覧'!K160</f>
        <v>266391</v>
      </c>
      <c r="L121" s="19">
        <f>'12ヶ月前納一覧'!L160</f>
        <v>303952</v>
      </c>
      <c r="M121" s="19">
        <f>'12ヶ月前納一覧'!M160</f>
        <v>341391</v>
      </c>
      <c r="N121" s="19">
        <f>'12ヶ月前納一覧'!N160</f>
        <v>378708</v>
      </c>
      <c r="O121" s="19">
        <f>'12ヶ月前納一覧'!O160</f>
        <v>415902</v>
      </c>
      <c r="P121" s="23">
        <f>'12ヶ月前納一覧'!P160</f>
        <v>452975</v>
      </c>
      <c r="Q121" s="1" t="s">
        <v>28</v>
      </c>
      <c r="R121" s="26">
        <f>B117</f>
        <v>340000</v>
      </c>
      <c r="S121">
        <f t="shared" si="2"/>
        <v>1</v>
      </c>
    </row>
    <row r="122" spans="2:19">
      <c r="B122" s="25">
        <f>'12ヶ月前納一覧'!B173</f>
        <v>360000</v>
      </c>
      <c r="C122" s="4" t="s">
        <v>12</v>
      </c>
      <c r="D122" s="5">
        <f>'12ヶ月前納一覧'!D173</f>
        <v>34452</v>
      </c>
      <c r="E122" s="5">
        <f>'12ヶ月前納一覧'!E173</f>
        <v>34340</v>
      </c>
      <c r="F122" s="5">
        <f>'12ヶ月前納一覧'!F173</f>
        <v>68568</v>
      </c>
      <c r="G122" s="5">
        <f>'12ヶ月前納一覧'!G173</f>
        <v>102684</v>
      </c>
      <c r="H122" s="5">
        <f>'12ヶ月前納一覧'!H173</f>
        <v>136688</v>
      </c>
      <c r="I122" s="5">
        <f>'12ヶ月前納一覧'!I173</f>
        <v>170581</v>
      </c>
      <c r="J122" s="5">
        <f>'12ヶ月前納一覧'!J173</f>
        <v>204364</v>
      </c>
      <c r="K122" s="5">
        <f>'12ヶ月前納一覧'!K173</f>
        <v>238037</v>
      </c>
      <c r="L122" s="5">
        <f>'12ヶ月前納一覧'!L173</f>
        <v>271600</v>
      </c>
      <c r="M122" s="5">
        <f>'12ヶ月前納一覧'!M173</f>
        <v>305054</v>
      </c>
      <c r="N122" s="5">
        <f>'12ヶ月前納一覧'!N173</f>
        <v>338398</v>
      </c>
      <c r="O122" s="5">
        <f>'12ヶ月前納一覧'!O173</f>
        <v>371633</v>
      </c>
      <c r="P122" s="5">
        <f>'12ヶ月前納一覧'!P173</f>
        <v>404760</v>
      </c>
      <c r="Q122" s="4" t="s">
        <v>12</v>
      </c>
      <c r="R122" s="26">
        <f>B122</f>
        <v>360000</v>
      </c>
      <c r="S122">
        <f t="shared" si="2"/>
        <v>1</v>
      </c>
    </row>
    <row r="123" spans="2:19">
      <c r="B123" s="25">
        <f>B122+1</f>
        <v>360001</v>
      </c>
      <c r="C123" s="1" t="s">
        <v>13</v>
      </c>
      <c r="D123" s="8">
        <f>'12ヶ月前納一覧'!D174</f>
        <v>468</v>
      </c>
      <c r="E123" s="9">
        <f>'12ヶ月前納一覧'!E174</f>
        <v>466</v>
      </c>
      <c r="F123" s="9">
        <f>'12ヶ月前納一覧'!F174</f>
        <v>931</v>
      </c>
      <c r="G123" s="9">
        <f>'12ヶ月前納一覧'!G174</f>
        <v>1394</v>
      </c>
      <c r="H123" s="9">
        <f>'12ヶ月前納一覧'!H174</f>
        <v>1856</v>
      </c>
      <c r="I123" s="9">
        <f>'12ヶ月前納一覧'!I174</f>
        <v>2317</v>
      </c>
      <c r="J123" s="9">
        <f>'12ヶ月前納一覧'!J174</f>
        <v>2776</v>
      </c>
      <c r="K123" s="9">
        <f>'12ヶ月前納一覧'!K174</f>
        <v>3233</v>
      </c>
      <c r="L123" s="9">
        <f>'12ヶ月前納一覧'!L174</f>
        <v>3689</v>
      </c>
      <c r="M123" s="9">
        <f>'12ヶ月前納一覧'!M174</f>
        <v>4143</v>
      </c>
      <c r="N123" s="9">
        <f>'12ヶ月前納一覧'!N174</f>
        <v>4596</v>
      </c>
      <c r="O123" s="9">
        <f>'12ヶ月前納一覧'!O174</f>
        <v>5048</v>
      </c>
      <c r="P123" s="10">
        <f>'12ヶ月前納一覧'!P174</f>
        <v>5498</v>
      </c>
      <c r="Q123" s="1" t="s">
        <v>13</v>
      </c>
      <c r="R123" s="26">
        <f>B122</f>
        <v>360000</v>
      </c>
      <c r="S123">
        <f t="shared" si="2"/>
        <v>1</v>
      </c>
    </row>
    <row r="124" spans="2:19">
      <c r="B124" s="25">
        <f>B123+1</f>
        <v>360002</v>
      </c>
      <c r="C124" s="1" t="s">
        <v>14</v>
      </c>
      <c r="D124" s="8">
        <f>'12ヶ月前納一覧'!D175</f>
        <v>34920</v>
      </c>
      <c r="E124" s="9">
        <f>'12ヶ月前納一覧'!E175</f>
        <v>34806</v>
      </c>
      <c r="F124" s="9">
        <f>'12ヶ月前納一覧'!F175</f>
        <v>69499</v>
      </c>
      <c r="G124" s="9">
        <f>'12ヶ月前納一覧'!G175</f>
        <v>104078</v>
      </c>
      <c r="H124" s="9">
        <f>'12ヶ月前納一覧'!H175</f>
        <v>138544</v>
      </c>
      <c r="I124" s="9">
        <f>'12ヶ月前納一覧'!I175</f>
        <v>172898</v>
      </c>
      <c r="J124" s="9">
        <f>'12ヶ月前納一覧'!J175</f>
        <v>207140</v>
      </c>
      <c r="K124" s="9">
        <f>'12ヶ月前納一覧'!K175</f>
        <v>241270</v>
      </c>
      <c r="L124" s="9">
        <f>'12ヶ月前納一覧'!L175</f>
        <v>275289</v>
      </c>
      <c r="M124" s="9">
        <f>'12ヶ月前納一覧'!M175</f>
        <v>309197</v>
      </c>
      <c r="N124" s="9">
        <f>'12ヶ月前納一覧'!N175</f>
        <v>342994</v>
      </c>
      <c r="O124" s="9">
        <f>'12ヶ月前納一覧'!O175</f>
        <v>376681</v>
      </c>
      <c r="P124" s="9">
        <f>'12ヶ月前納一覧'!P175</f>
        <v>410258</v>
      </c>
      <c r="Q124" s="1" t="s">
        <v>14</v>
      </c>
      <c r="R124" s="26">
        <f>B122</f>
        <v>360000</v>
      </c>
      <c r="S124">
        <f t="shared" si="2"/>
        <v>1</v>
      </c>
    </row>
    <row r="125" spans="2:19">
      <c r="B125" s="25">
        <f>B124+1</f>
        <v>360003</v>
      </c>
      <c r="C125" s="1" t="s">
        <v>27</v>
      </c>
      <c r="D125" s="8">
        <f>'12ヶ月前納一覧'!D176</f>
        <v>5904</v>
      </c>
      <c r="E125" s="9">
        <f>'12ヶ月前納一覧'!E176</f>
        <v>5884</v>
      </c>
      <c r="F125" s="9">
        <f>'12ヶ月前納一覧'!F176</f>
        <v>11750</v>
      </c>
      <c r="G125" s="9">
        <f>'12ヶ月前納一覧'!G176</f>
        <v>17596</v>
      </c>
      <c r="H125" s="9">
        <f>'12ヶ月前納一覧'!H176</f>
        <v>23423</v>
      </c>
      <c r="I125" s="9">
        <f>'12ヶ月前納一覧'!I176</f>
        <v>29232</v>
      </c>
      <c r="J125" s="9">
        <f>'12ヶ月前納一覧'!J176</f>
        <v>35021</v>
      </c>
      <c r="K125" s="9">
        <f>'12ヶ月前納一覧'!K176</f>
        <v>40792</v>
      </c>
      <c r="L125" s="9">
        <f>'12ヶ月前納一覧'!L176</f>
        <v>46543</v>
      </c>
      <c r="M125" s="9">
        <f>'12ヶ月前納一覧'!M176</f>
        <v>52276</v>
      </c>
      <c r="N125" s="9">
        <f>'12ヶ月前納一覧'!N176</f>
        <v>57990</v>
      </c>
      <c r="O125" s="9">
        <f>'12ヶ月前納一覧'!O176</f>
        <v>63686</v>
      </c>
      <c r="P125" s="10">
        <f>'12ヶ月前納一覧'!P176</f>
        <v>69363</v>
      </c>
      <c r="Q125" s="1" t="s">
        <v>27</v>
      </c>
      <c r="R125" s="26">
        <f>B122</f>
        <v>360000</v>
      </c>
      <c r="S125">
        <f t="shared" si="2"/>
        <v>1</v>
      </c>
    </row>
    <row r="126" spans="2:19">
      <c r="B126" s="25">
        <f>B125+1</f>
        <v>360004</v>
      </c>
      <c r="C126" s="1" t="s">
        <v>28</v>
      </c>
      <c r="D126" s="18">
        <f>'12ヶ月前納一覧'!D177</f>
        <v>40824</v>
      </c>
      <c r="E126" s="19">
        <f>'12ヶ月前納一覧'!E177</f>
        <v>40690</v>
      </c>
      <c r="F126" s="19">
        <f>'12ヶ月前納一覧'!F177</f>
        <v>81249</v>
      </c>
      <c r="G126" s="19">
        <f>'12ヶ月前納一覧'!G177</f>
        <v>121674</v>
      </c>
      <c r="H126" s="19">
        <f>'12ヶ月前納一覧'!H177</f>
        <v>161967</v>
      </c>
      <c r="I126" s="19">
        <f>'12ヶ月前納一覧'!I177</f>
        <v>202130</v>
      </c>
      <c r="J126" s="19">
        <f>'12ヶ月前納一覧'!J177</f>
        <v>242161</v>
      </c>
      <c r="K126" s="19">
        <f>'12ヶ月前納一覧'!K177</f>
        <v>282062</v>
      </c>
      <c r="L126" s="19">
        <f>'12ヶ月前納一覧'!L177</f>
        <v>321832</v>
      </c>
      <c r="M126" s="19">
        <f>'12ヶ月前納一覧'!M177</f>
        <v>361473</v>
      </c>
      <c r="N126" s="19">
        <f>'12ヶ月前納一覧'!N177</f>
        <v>400984</v>
      </c>
      <c r="O126" s="19">
        <f>'12ヶ月前納一覧'!O177</f>
        <v>440367</v>
      </c>
      <c r="P126" s="23">
        <f>'12ヶ月前納一覧'!P177</f>
        <v>479621</v>
      </c>
      <c r="Q126" s="1" t="s">
        <v>28</v>
      </c>
      <c r="R126" s="26">
        <f>B122</f>
        <v>360000</v>
      </c>
      <c r="S126">
        <f t="shared" si="2"/>
        <v>1</v>
      </c>
    </row>
    <row r="127" spans="2:19">
      <c r="B127" s="25">
        <f>'12ヶ月前納一覧'!B178</f>
        <v>380000</v>
      </c>
      <c r="C127" s="4" t="s">
        <v>12</v>
      </c>
      <c r="D127" s="5">
        <f>'12ヶ月前納一覧'!D178</f>
        <v>36366</v>
      </c>
      <c r="E127" s="6">
        <f>'12ヶ月前納一覧'!E178</f>
        <v>36248</v>
      </c>
      <c r="F127" s="6">
        <f>'12ヶ月前納一覧'!F178</f>
        <v>72377</v>
      </c>
      <c r="G127" s="6">
        <f>'12ヶ月前納一覧'!G178</f>
        <v>108388</v>
      </c>
      <c r="H127" s="6">
        <f>'12ヶ月前納一覧'!H178</f>
        <v>144282</v>
      </c>
      <c r="I127" s="6">
        <f>'12ヶ月前納一覧'!I178</f>
        <v>180059</v>
      </c>
      <c r="J127" s="6">
        <f>'12ヶ月前納一覧'!J178</f>
        <v>215718</v>
      </c>
      <c r="K127" s="6">
        <f>'12ヶ月前納一覧'!K178</f>
        <v>251261</v>
      </c>
      <c r="L127" s="6">
        <f>'12ヶ月前納一覧'!L178</f>
        <v>286689</v>
      </c>
      <c r="M127" s="6">
        <f>'12ヶ月前納一覧'!M178</f>
        <v>322000</v>
      </c>
      <c r="N127" s="6">
        <f>'12ヶ月前納一覧'!N178</f>
        <v>357197</v>
      </c>
      <c r="O127" s="6">
        <f>'12ヶ月前納一覧'!O178</f>
        <v>392279</v>
      </c>
      <c r="P127" s="7">
        <f>'12ヶ月前納一覧'!P178</f>
        <v>427247</v>
      </c>
      <c r="Q127" s="4" t="s">
        <v>12</v>
      </c>
      <c r="R127" s="26">
        <f>B127</f>
        <v>380000</v>
      </c>
      <c r="S127">
        <f t="shared" si="2"/>
        <v>1</v>
      </c>
    </row>
    <row r="128" spans="2:19">
      <c r="B128" s="25">
        <f>B127+1</f>
        <v>380001</v>
      </c>
      <c r="C128" s="1" t="s">
        <v>13</v>
      </c>
      <c r="D128" s="8">
        <f>'12ヶ月前納一覧'!D179</f>
        <v>494</v>
      </c>
      <c r="E128" s="9">
        <f>'12ヶ月前納一覧'!E179</f>
        <v>492</v>
      </c>
      <c r="F128" s="9">
        <f>'12ヶ月前納一覧'!F179</f>
        <v>983</v>
      </c>
      <c r="G128" s="9">
        <f>'12ヶ月前納一覧'!G179</f>
        <v>1472</v>
      </c>
      <c r="H128" s="9">
        <f>'12ヶ月前納一覧'!H179</f>
        <v>1959</v>
      </c>
      <c r="I128" s="9">
        <f>'12ヶ月前納一覧'!I179</f>
        <v>2445</v>
      </c>
      <c r="J128" s="9">
        <f>'12ヶ月前納一覧'!J179</f>
        <v>2930</v>
      </c>
      <c r="K128" s="9">
        <f>'12ヶ月前納一覧'!K179</f>
        <v>3413</v>
      </c>
      <c r="L128" s="9">
        <f>'12ヶ月前納一覧'!L179</f>
        <v>3894</v>
      </c>
      <c r="M128" s="9">
        <f>'12ヶ月前納一覧'!M179</f>
        <v>4374</v>
      </c>
      <c r="N128" s="9">
        <f>'12ヶ月前納一覧'!N179</f>
        <v>4852</v>
      </c>
      <c r="O128" s="9">
        <f>'12ヶ月前納一覧'!O179</f>
        <v>5328</v>
      </c>
      <c r="P128" s="10">
        <f>'12ヶ月前納一覧'!P179</f>
        <v>5803</v>
      </c>
      <c r="Q128" s="1" t="s">
        <v>13</v>
      </c>
      <c r="R128" s="26">
        <f>B127</f>
        <v>380000</v>
      </c>
      <c r="S128">
        <f t="shared" si="2"/>
        <v>1</v>
      </c>
    </row>
    <row r="129" spans="2:19">
      <c r="B129" s="25">
        <f>B128+1</f>
        <v>380002</v>
      </c>
      <c r="C129" s="1" t="s">
        <v>14</v>
      </c>
      <c r="D129" s="8">
        <f>'12ヶ月前納一覧'!D180</f>
        <v>36860</v>
      </c>
      <c r="E129" s="9">
        <f>'12ヶ月前納一覧'!E180</f>
        <v>36740</v>
      </c>
      <c r="F129" s="9">
        <f>'12ヶ月前納一覧'!F180</f>
        <v>73360</v>
      </c>
      <c r="G129" s="9">
        <f>'12ヶ月前納一覧'!G180</f>
        <v>109860</v>
      </c>
      <c r="H129" s="9">
        <f>'12ヶ月前納一覧'!H180</f>
        <v>146241</v>
      </c>
      <c r="I129" s="9">
        <f>'12ヶ月前納一覧'!I180</f>
        <v>182504</v>
      </c>
      <c r="J129" s="9">
        <f>'12ヶ月前納一覧'!J180</f>
        <v>218648</v>
      </c>
      <c r="K129" s="9">
        <f>'12ヶ月前納一覧'!K180</f>
        <v>254674</v>
      </c>
      <c r="L129" s="9">
        <f>'12ヶ月前納一覧'!L180</f>
        <v>290583</v>
      </c>
      <c r="M129" s="9">
        <f>'12ヶ月前納一覧'!M180</f>
        <v>326374</v>
      </c>
      <c r="N129" s="9">
        <f>'12ヶ月前納一覧'!N180</f>
        <v>362049</v>
      </c>
      <c r="O129" s="9">
        <f>'12ヶ月前納一覧'!O180</f>
        <v>397607</v>
      </c>
      <c r="P129" s="9">
        <f>'12ヶ月前納一覧'!P180</f>
        <v>433050</v>
      </c>
      <c r="Q129" s="1" t="s">
        <v>14</v>
      </c>
      <c r="R129" s="26">
        <f>B127</f>
        <v>380000</v>
      </c>
      <c r="S129">
        <f t="shared" si="2"/>
        <v>1</v>
      </c>
    </row>
    <row r="130" spans="2:19">
      <c r="B130" s="25">
        <f>B129+1</f>
        <v>380003</v>
      </c>
      <c r="C130" s="1" t="s">
        <v>27</v>
      </c>
      <c r="D130" s="8">
        <f>'12ヶ月前納一覧'!D181</f>
        <v>6232</v>
      </c>
      <c r="E130" s="9">
        <f>'12ヶ月前納一覧'!E181</f>
        <v>6211</v>
      </c>
      <c r="F130" s="9">
        <f>'12ヶ月前納一覧'!F181</f>
        <v>12403</v>
      </c>
      <c r="G130" s="9">
        <f>'12ヶ月前納一覧'!G181</f>
        <v>18574</v>
      </c>
      <c r="H130" s="9">
        <f>'12ヶ月前納一覧'!H181</f>
        <v>24725</v>
      </c>
      <c r="I130" s="9">
        <f>'12ヶ月前納一覧'!I181</f>
        <v>30856</v>
      </c>
      <c r="J130" s="9">
        <f>'12ヶ月前納一覧'!J181</f>
        <v>36967</v>
      </c>
      <c r="K130" s="9">
        <f>'12ヶ月前納一覧'!K181</f>
        <v>43058</v>
      </c>
      <c r="L130" s="9">
        <f>'12ヶ月前納一覧'!L181</f>
        <v>49129</v>
      </c>
      <c r="M130" s="9">
        <f>'12ヶ月前納一覧'!M181</f>
        <v>55180</v>
      </c>
      <c r="N130" s="9">
        <f>'12ヶ月前納一覧'!N181</f>
        <v>61212</v>
      </c>
      <c r="O130" s="9">
        <f>'12ヶ月前納一覧'!O181</f>
        <v>67224</v>
      </c>
      <c r="P130" s="10">
        <f>'12ヶ月前納一覧'!P181</f>
        <v>73216</v>
      </c>
      <c r="Q130" s="1" t="s">
        <v>27</v>
      </c>
      <c r="R130" s="26">
        <f>B127</f>
        <v>380000</v>
      </c>
      <c r="S130">
        <f t="shared" si="2"/>
        <v>1</v>
      </c>
    </row>
    <row r="131" spans="2:19">
      <c r="B131" s="25">
        <f>B130+1</f>
        <v>380004</v>
      </c>
      <c r="C131" s="1" t="s">
        <v>28</v>
      </c>
      <c r="D131" s="18">
        <f>'12ヶ月前納一覧'!D182</f>
        <v>43092</v>
      </c>
      <c r="E131" s="19">
        <f>'12ヶ月前納一覧'!E182</f>
        <v>42951</v>
      </c>
      <c r="F131" s="19">
        <f>'12ヶ月前納一覧'!F182</f>
        <v>85763</v>
      </c>
      <c r="G131" s="19">
        <f>'12ヶ月前納一覧'!G182</f>
        <v>128434</v>
      </c>
      <c r="H131" s="19">
        <f>'12ヶ月前納一覧'!H182</f>
        <v>170966</v>
      </c>
      <c r="I131" s="19">
        <f>'12ヶ月前納一覧'!I182</f>
        <v>213360</v>
      </c>
      <c r="J131" s="19">
        <f>'12ヶ月前納一覧'!J182</f>
        <v>255615</v>
      </c>
      <c r="K131" s="19">
        <f>'12ヶ月前納一覧'!K182</f>
        <v>297732</v>
      </c>
      <c r="L131" s="19">
        <f>'12ヶ月前納一覧'!L182</f>
        <v>339712</v>
      </c>
      <c r="M131" s="19">
        <f>'12ヶ月前納一覧'!M182</f>
        <v>381554</v>
      </c>
      <c r="N131" s="19">
        <f>'12ヶ月前納一覧'!N182</f>
        <v>423261</v>
      </c>
      <c r="O131" s="19">
        <f>'12ヶ月前納一覧'!O182</f>
        <v>464831</v>
      </c>
      <c r="P131" s="23">
        <f>'12ヶ月前納一覧'!P182</f>
        <v>506266</v>
      </c>
      <c r="Q131" s="1" t="s">
        <v>28</v>
      </c>
      <c r="R131" s="26">
        <f>B127</f>
        <v>380000</v>
      </c>
      <c r="S131">
        <f t="shared" ref="S131:S194" si="3">COUNTIF(D:D,D131)</f>
        <v>1</v>
      </c>
    </row>
    <row r="132" spans="2:19">
      <c r="B132" s="25">
        <f>'12ヶ月前納一覧'!B183</f>
        <v>410000</v>
      </c>
      <c r="C132" s="4" t="s">
        <v>12</v>
      </c>
      <c r="D132" s="5">
        <f>'12ヶ月前納一覧'!D183</f>
        <v>39237</v>
      </c>
      <c r="E132" s="6">
        <f>'12ヶ月前納一覧'!E183</f>
        <v>39109</v>
      </c>
      <c r="F132" s="6">
        <f>'12ヶ月前納一覧'!F183</f>
        <v>78091</v>
      </c>
      <c r="G132" s="6">
        <f>'12ヶ月前納一覧'!G183</f>
        <v>116945</v>
      </c>
      <c r="H132" s="6">
        <f>'12ヶ月前納一覧'!H183</f>
        <v>155673</v>
      </c>
      <c r="I132" s="6">
        <f>'12ヶ月前納一覧'!I183</f>
        <v>194273</v>
      </c>
      <c r="J132" s="6">
        <f>'12ヶ月前納一覧'!J183</f>
        <v>232749</v>
      </c>
      <c r="K132" s="6">
        <f>'12ヶ月前納一覧'!K183</f>
        <v>271098</v>
      </c>
      <c r="L132" s="6">
        <f>'12ヶ月前納一覧'!L183</f>
        <v>309323</v>
      </c>
      <c r="M132" s="6">
        <f>'12ヶ月前納一覧'!M183</f>
        <v>347422</v>
      </c>
      <c r="N132" s="6">
        <f>'12ヶ月前納一覧'!N183</f>
        <v>385397</v>
      </c>
      <c r="O132" s="6">
        <f>'12ヶ月前納一覧'!O183</f>
        <v>423249</v>
      </c>
      <c r="P132" s="7">
        <f>'12ヶ月前納一覧'!P183</f>
        <v>460977</v>
      </c>
      <c r="Q132" s="4" t="s">
        <v>12</v>
      </c>
      <c r="R132" s="26">
        <f>B132</f>
        <v>410000</v>
      </c>
      <c r="S132">
        <f t="shared" si="3"/>
        <v>1</v>
      </c>
    </row>
    <row r="133" spans="2:19">
      <c r="B133" s="25">
        <f>B132+1</f>
        <v>410001</v>
      </c>
      <c r="C133" s="1" t="s">
        <v>13</v>
      </c>
      <c r="D133" s="8">
        <f>'12ヶ月前納一覧'!D184</f>
        <v>533</v>
      </c>
      <c r="E133" s="9">
        <f>'12ヶ月前納一覧'!E184</f>
        <v>531</v>
      </c>
      <c r="F133" s="9">
        <f>'12ヶ月前納一覧'!F184</f>
        <v>1060</v>
      </c>
      <c r="G133" s="9">
        <f>'12ヶ月前納一覧'!G184</f>
        <v>1588</v>
      </c>
      <c r="H133" s="9">
        <f>'12ヶ月前納一覧'!H184</f>
        <v>2114</v>
      </c>
      <c r="I133" s="9">
        <f>'12ヶ月前納一覧'!I184</f>
        <v>2639</v>
      </c>
      <c r="J133" s="9">
        <f>'12ヶ月前納一覧'!J184</f>
        <v>3161</v>
      </c>
      <c r="K133" s="9">
        <f>'12ヶ月前納一覧'!K184</f>
        <v>3682</v>
      </c>
      <c r="L133" s="9">
        <f>'12ヶ月前納一覧'!L184</f>
        <v>4201</v>
      </c>
      <c r="M133" s="9">
        <f>'12ヶ月前納一覧'!M184</f>
        <v>4719</v>
      </c>
      <c r="N133" s="9">
        <f>'12ヶ月前納一覧'!N184</f>
        <v>5235</v>
      </c>
      <c r="O133" s="9">
        <f>'12ヶ月前納一覧'!O184</f>
        <v>5749</v>
      </c>
      <c r="P133" s="10">
        <f>'12ヶ月前納一覧'!P184</f>
        <v>6261</v>
      </c>
      <c r="Q133" s="1" t="s">
        <v>13</v>
      </c>
      <c r="R133" s="26">
        <f>B132</f>
        <v>410000</v>
      </c>
      <c r="S133">
        <f t="shared" si="3"/>
        <v>1</v>
      </c>
    </row>
    <row r="134" spans="2:19">
      <c r="B134" s="25">
        <f>B133+1</f>
        <v>410002</v>
      </c>
      <c r="C134" s="1" t="s">
        <v>14</v>
      </c>
      <c r="D134" s="8">
        <f>'12ヶ月前納一覧'!D185</f>
        <v>39770</v>
      </c>
      <c r="E134" s="9">
        <f>'12ヶ月前納一覧'!E185</f>
        <v>39640</v>
      </c>
      <c r="F134" s="9">
        <f>'12ヶ月前納一覧'!F185</f>
        <v>79151</v>
      </c>
      <c r="G134" s="9">
        <f>'12ヶ月前納一覧'!G185</f>
        <v>118533</v>
      </c>
      <c r="H134" s="9">
        <f>'12ヶ月前納一覧'!H185</f>
        <v>157787</v>
      </c>
      <c r="I134" s="9">
        <f>'12ヶ月前納一覧'!I185</f>
        <v>196912</v>
      </c>
      <c r="J134" s="9">
        <f>'12ヶ月前納一覧'!J185</f>
        <v>235910</v>
      </c>
      <c r="K134" s="9">
        <f>'12ヶ月前納一覧'!K185</f>
        <v>274780</v>
      </c>
      <c r="L134" s="9">
        <f>'12ヶ月前納一覧'!L185</f>
        <v>313524</v>
      </c>
      <c r="M134" s="9">
        <f>'12ヶ月前納一覧'!M185</f>
        <v>352141</v>
      </c>
      <c r="N134" s="9">
        <f>'12ヶ月前納一覧'!N185</f>
        <v>390632</v>
      </c>
      <c r="O134" s="9">
        <f>'12ヶ月前納一覧'!O185</f>
        <v>428998</v>
      </c>
      <c r="P134" s="9">
        <f>'12ヶ月前納一覧'!P185</f>
        <v>467238</v>
      </c>
      <c r="Q134" s="1" t="s">
        <v>14</v>
      </c>
      <c r="R134" s="26">
        <f>B132</f>
        <v>410000</v>
      </c>
      <c r="S134">
        <f t="shared" si="3"/>
        <v>1</v>
      </c>
    </row>
    <row r="135" spans="2:19">
      <c r="B135" s="25">
        <f>B134+1</f>
        <v>410003</v>
      </c>
      <c r="C135" s="1" t="s">
        <v>27</v>
      </c>
      <c r="D135" s="8">
        <f>'12ヶ月前納一覧'!D186</f>
        <v>6724</v>
      </c>
      <c r="E135" s="9">
        <f>'12ヶ月前納一覧'!E186</f>
        <v>6702</v>
      </c>
      <c r="F135" s="9">
        <f>'12ヶ月前納一覧'!F186</f>
        <v>13382</v>
      </c>
      <c r="G135" s="9">
        <f>'12ヶ月前納一覧'!G186</f>
        <v>20040</v>
      </c>
      <c r="H135" s="9">
        <f>'12ヶ月前納一覧'!H186</f>
        <v>26677</v>
      </c>
      <c r="I135" s="9">
        <f>'12ヶ月前納一覧'!I186</f>
        <v>33292</v>
      </c>
      <c r="J135" s="9">
        <f>'12ヶ月前納一覧'!J186</f>
        <v>39885</v>
      </c>
      <c r="K135" s="9">
        <f>'12ヶ月前納一覧'!K186</f>
        <v>46457</v>
      </c>
      <c r="L135" s="9">
        <f>'12ヶ月前納一覧'!L186</f>
        <v>53008</v>
      </c>
      <c r="M135" s="9">
        <f>'12ヶ月前納一覧'!M186</f>
        <v>59537</v>
      </c>
      <c r="N135" s="9">
        <f>'12ヶ月前納一覧'!N186</f>
        <v>66044</v>
      </c>
      <c r="O135" s="9">
        <f>'12ヶ月前納一覧'!O186</f>
        <v>72531</v>
      </c>
      <c r="P135" s="10">
        <f>'12ヶ月前納一覧'!P186</f>
        <v>78996</v>
      </c>
      <c r="Q135" s="1" t="s">
        <v>27</v>
      </c>
      <c r="R135" s="26">
        <f>B132</f>
        <v>410000</v>
      </c>
      <c r="S135">
        <f t="shared" si="3"/>
        <v>1</v>
      </c>
    </row>
    <row r="136" spans="2:19">
      <c r="B136" s="25">
        <f>B135+1</f>
        <v>410004</v>
      </c>
      <c r="C136" s="1" t="s">
        <v>28</v>
      </c>
      <c r="D136" s="18">
        <f>'12ヶ月前納一覧'!D187</f>
        <v>46494</v>
      </c>
      <c r="E136" s="19">
        <f>'12ヶ月前納一覧'!E187</f>
        <v>46342</v>
      </c>
      <c r="F136" s="19">
        <f>'12ヶ月前納一覧'!F187</f>
        <v>92533</v>
      </c>
      <c r="G136" s="19">
        <f>'12ヶ月前納一覧'!G187</f>
        <v>138573</v>
      </c>
      <c r="H136" s="19">
        <f>'12ヶ月前納一覧'!H187</f>
        <v>184464</v>
      </c>
      <c r="I136" s="19">
        <f>'12ヶ月前納一覧'!I187</f>
        <v>230204</v>
      </c>
      <c r="J136" s="19">
        <f>'12ヶ月前納一覧'!J187</f>
        <v>275795</v>
      </c>
      <c r="K136" s="19">
        <f>'12ヶ月前納一覧'!K187</f>
        <v>321237</v>
      </c>
      <c r="L136" s="19">
        <f>'12ヶ月前納一覧'!L187</f>
        <v>366532</v>
      </c>
      <c r="M136" s="19">
        <f>'12ヶ月前納一覧'!M187</f>
        <v>411678</v>
      </c>
      <c r="N136" s="19">
        <f>'12ヶ月前納一覧'!N187</f>
        <v>456676</v>
      </c>
      <c r="O136" s="19">
        <f>'12ヶ月前納一覧'!O187</f>
        <v>501529</v>
      </c>
      <c r="P136" s="23">
        <f>'12ヶ月前納一覧'!P187</f>
        <v>546234</v>
      </c>
      <c r="Q136" s="1" t="s">
        <v>28</v>
      </c>
      <c r="R136" s="26">
        <f>B132</f>
        <v>410000</v>
      </c>
      <c r="S136">
        <f t="shared" si="3"/>
        <v>1</v>
      </c>
    </row>
    <row r="137" spans="2:19">
      <c r="B137" s="25">
        <f>'12ヶ月前納一覧'!B188</f>
        <v>440000</v>
      </c>
      <c r="C137" s="4" t="s">
        <v>12</v>
      </c>
      <c r="D137" s="5">
        <f>'12ヶ月前納一覧'!D188</f>
        <v>42108</v>
      </c>
      <c r="E137" s="6">
        <f>'12ヶ月前納一覧'!E188</f>
        <v>41971</v>
      </c>
      <c r="F137" s="6">
        <f>'12ヶ月前納一覧'!F188</f>
        <v>83805</v>
      </c>
      <c r="G137" s="6">
        <f>'12ヶ月前納一覧'!G188</f>
        <v>125502</v>
      </c>
      <c r="H137" s="6">
        <f>'12ヶ月前納一覧'!H188</f>
        <v>167063</v>
      </c>
      <c r="I137" s="6">
        <f>'12ヶ月前納一覧'!I188</f>
        <v>208488</v>
      </c>
      <c r="J137" s="6">
        <f>'12ヶ月前納一覧'!J188</f>
        <v>249778</v>
      </c>
      <c r="K137" s="6">
        <f>'12ヶ月前納一覧'!K188</f>
        <v>290934</v>
      </c>
      <c r="L137" s="6">
        <f>'12ヶ月前納一覧'!L188</f>
        <v>331955</v>
      </c>
      <c r="M137" s="6">
        <f>'12ヶ月前納一覧'!M188</f>
        <v>372843</v>
      </c>
      <c r="N137" s="6">
        <f>'12ヶ月前納一覧'!N188</f>
        <v>413597</v>
      </c>
      <c r="O137" s="6">
        <f>'12ヶ月前納一覧'!O188</f>
        <v>454218</v>
      </c>
      <c r="P137" s="7">
        <f>'12ヶ月前納一覧'!P188</f>
        <v>494706</v>
      </c>
      <c r="Q137" s="4" t="s">
        <v>12</v>
      </c>
      <c r="R137" s="26">
        <f>B137</f>
        <v>440000</v>
      </c>
      <c r="S137">
        <f t="shared" si="3"/>
        <v>1</v>
      </c>
    </row>
    <row r="138" spans="2:19">
      <c r="B138" s="25">
        <f>B137+1</f>
        <v>440001</v>
      </c>
      <c r="C138" s="1" t="s">
        <v>13</v>
      </c>
      <c r="D138" s="8">
        <f>'12ヶ月前納一覧'!D189</f>
        <v>572</v>
      </c>
      <c r="E138" s="9">
        <f>'12ヶ月前納一覧'!E189</f>
        <v>570</v>
      </c>
      <c r="F138" s="9">
        <f>'12ヶ月前納一覧'!F189</f>
        <v>1138</v>
      </c>
      <c r="G138" s="9">
        <f>'12ヶ月前納一覧'!G189</f>
        <v>1704</v>
      </c>
      <c r="H138" s="9">
        <f>'12ヶ月前納一覧'!H189</f>
        <v>2269</v>
      </c>
      <c r="I138" s="9">
        <f>'12ヶ月前納一覧'!I189</f>
        <v>2832</v>
      </c>
      <c r="J138" s="9">
        <f>'12ヶ月前納一覧'!J189</f>
        <v>3393</v>
      </c>
      <c r="K138" s="9">
        <f>'12ヶ月前納一覧'!K189</f>
        <v>3952</v>
      </c>
      <c r="L138" s="9">
        <f>'12ヶ月前納一覧'!L189</f>
        <v>4509</v>
      </c>
      <c r="M138" s="9">
        <f>'12ヶ月前納一覧'!M189</f>
        <v>5064</v>
      </c>
      <c r="N138" s="9">
        <f>'12ヶ月前納一覧'!N189</f>
        <v>5618</v>
      </c>
      <c r="O138" s="9">
        <f>'12ヶ月前納一覧'!O189</f>
        <v>6170</v>
      </c>
      <c r="P138" s="10">
        <f>'12ヶ月前納一覧'!P189</f>
        <v>6720</v>
      </c>
      <c r="Q138" s="1" t="s">
        <v>13</v>
      </c>
      <c r="R138" s="26">
        <f>B137</f>
        <v>440000</v>
      </c>
      <c r="S138">
        <f t="shared" si="3"/>
        <v>1</v>
      </c>
    </row>
    <row r="139" spans="2:19">
      <c r="B139" s="25">
        <f>B138+1</f>
        <v>440002</v>
      </c>
      <c r="C139" s="1" t="s">
        <v>14</v>
      </c>
      <c r="D139" s="8">
        <f>'12ヶ月前納一覧'!D190</f>
        <v>42680</v>
      </c>
      <c r="E139" s="9">
        <f>'12ヶ月前納一覧'!E190</f>
        <v>42541</v>
      </c>
      <c r="F139" s="9">
        <f>'12ヶ月前納一覧'!F190</f>
        <v>84943</v>
      </c>
      <c r="G139" s="9">
        <f>'12ヶ月前納一覧'!G190</f>
        <v>127206</v>
      </c>
      <c r="H139" s="9">
        <f>'12ヶ月前納一覧'!H190</f>
        <v>169332</v>
      </c>
      <c r="I139" s="9">
        <f>'12ヶ月前納一覧'!I190</f>
        <v>211320</v>
      </c>
      <c r="J139" s="9">
        <f>'12ヶ月前納一覧'!J190</f>
        <v>253171</v>
      </c>
      <c r="K139" s="9">
        <f>'12ヶ月前納一覧'!K190</f>
        <v>294886</v>
      </c>
      <c r="L139" s="9">
        <f>'12ヶ月前納一覧'!L190</f>
        <v>336464</v>
      </c>
      <c r="M139" s="9">
        <f>'12ヶ月前納一覧'!M190</f>
        <v>377907</v>
      </c>
      <c r="N139" s="9">
        <f>'12ヶ月前納一覧'!N190</f>
        <v>419215</v>
      </c>
      <c r="O139" s="9">
        <f>'12ヶ月前納一覧'!O190</f>
        <v>460388</v>
      </c>
      <c r="P139" s="9">
        <f>'12ヶ月前納一覧'!P190</f>
        <v>501426</v>
      </c>
      <c r="Q139" s="1" t="s">
        <v>14</v>
      </c>
      <c r="R139" s="26">
        <f>B137</f>
        <v>440000</v>
      </c>
      <c r="S139">
        <f t="shared" si="3"/>
        <v>1</v>
      </c>
    </row>
    <row r="140" spans="2:19">
      <c r="B140" s="25">
        <f>B139+1</f>
        <v>440003</v>
      </c>
      <c r="C140" s="1" t="s">
        <v>27</v>
      </c>
      <c r="D140" s="8">
        <f>'12ヶ月前納一覧'!D191</f>
        <v>7216</v>
      </c>
      <c r="E140" s="9">
        <f>'12ヶ月前納一覧'!E191</f>
        <v>7192</v>
      </c>
      <c r="F140" s="9">
        <f>'12ヶ月前納一覧'!F191</f>
        <v>14361</v>
      </c>
      <c r="G140" s="9">
        <f>'12ヶ月前納一覧'!G191</f>
        <v>21507</v>
      </c>
      <c r="H140" s="9">
        <f>'12ヶ月前納一覧'!H191</f>
        <v>28629</v>
      </c>
      <c r="I140" s="9">
        <f>'12ヶ月前納一覧'!I191</f>
        <v>35728</v>
      </c>
      <c r="J140" s="9">
        <f>'12ヶ月前納一覧'!J191</f>
        <v>42804</v>
      </c>
      <c r="K140" s="9">
        <f>'12ヶ月前納一覧'!K191</f>
        <v>49856</v>
      </c>
      <c r="L140" s="9">
        <f>'12ヶ月前納一覧'!L191</f>
        <v>56886</v>
      </c>
      <c r="M140" s="9">
        <f>'12ヶ月前納一覧'!M191</f>
        <v>63893</v>
      </c>
      <c r="N140" s="9">
        <f>'12ヶ月前納一覧'!N191</f>
        <v>70877</v>
      </c>
      <c r="O140" s="9">
        <f>'12ヶ月前納一覧'!O191</f>
        <v>77838</v>
      </c>
      <c r="P140" s="10">
        <f>'12ヶ月前納一覧'!P191</f>
        <v>84777</v>
      </c>
      <c r="Q140" s="1" t="s">
        <v>27</v>
      </c>
      <c r="R140" s="26">
        <f>B137</f>
        <v>440000</v>
      </c>
      <c r="S140">
        <f t="shared" si="3"/>
        <v>1</v>
      </c>
    </row>
    <row r="141" spans="2:19">
      <c r="B141" s="25">
        <f>B140+1</f>
        <v>440004</v>
      </c>
      <c r="C141" s="1" t="s">
        <v>28</v>
      </c>
      <c r="D141" s="18">
        <f>'12ヶ月前納一覧'!D192</f>
        <v>49896</v>
      </c>
      <c r="E141" s="19">
        <f>'12ヶ月前納一覧'!E192</f>
        <v>49733</v>
      </c>
      <c r="F141" s="19">
        <f>'12ヶ月前納一覧'!F192</f>
        <v>99304</v>
      </c>
      <c r="G141" s="19">
        <f>'12ヶ月前納一覧'!G192</f>
        <v>148713</v>
      </c>
      <c r="H141" s="19">
        <f>'12ヶ月前納一覧'!H192</f>
        <v>197961</v>
      </c>
      <c r="I141" s="19">
        <f>'12ヶ月前納一覧'!I192</f>
        <v>247048</v>
      </c>
      <c r="J141" s="19">
        <f>'12ヶ月前納一覧'!J192</f>
        <v>295975</v>
      </c>
      <c r="K141" s="19">
        <f>'12ヶ月前納一覧'!K192</f>
        <v>344742</v>
      </c>
      <c r="L141" s="19">
        <f>'12ヶ月前納一覧'!L192</f>
        <v>393350</v>
      </c>
      <c r="M141" s="19">
        <f>'12ヶ月前納一覧'!M192</f>
        <v>441800</v>
      </c>
      <c r="N141" s="19">
        <f>'12ヶ月前納一覧'!N192</f>
        <v>490092</v>
      </c>
      <c r="O141" s="19">
        <f>'12ヶ月前納一覧'!O192</f>
        <v>538226</v>
      </c>
      <c r="P141" s="23">
        <f>'12ヶ月前納一覧'!P192</f>
        <v>586203</v>
      </c>
      <c r="Q141" s="1" t="s">
        <v>28</v>
      </c>
      <c r="R141" s="26">
        <f>B137</f>
        <v>440000</v>
      </c>
      <c r="S141">
        <f t="shared" si="3"/>
        <v>1</v>
      </c>
    </row>
    <row r="142" spans="2:19">
      <c r="B142" s="25">
        <f>'12ヶ月前納一覧'!B193</f>
        <v>470000</v>
      </c>
      <c r="C142" s="4" t="s">
        <v>12</v>
      </c>
      <c r="D142" s="5">
        <f>'12ヶ月前納一覧'!D193</f>
        <v>44979</v>
      </c>
      <c r="E142" s="6">
        <f>'12ヶ月前納一覧'!E193</f>
        <v>44832</v>
      </c>
      <c r="F142" s="6">
        <f>'12ヶ月前納一覧'!F193</f>
        <v>89518</v>
      </c>
      <c r="G142" s="6">
        <f>'12ヶ月前納一覧'!G193</f>
        <v>134058</v>
      </c>
      <c r="H142" s="6">
        <f>'12ヶ月前納一覧'!H193</f>
        <v>178453</v>
      </c>
      <c r="I142" s="6">
        <f>'12ヶ月前納一覧'!I193</f>
        <v>222703</v>
      </c>
      <c r="J142" s="6">
        <f>'12ヶ月前納一覧'!J193</f>
        <v>266809</v>
      </c>
      <c r="K142" s="6">
        <f>'12ヶ月前納一覧'!K193</f>
        <v>310771</v>
      </c>
      <c r="L142" s="6">
        <f>'12ヶ月前納一覧'!L193</f>
        <v>354589</v>
      </c>
      <c r="M142" s="6">
        <f>'12ヶ月前納一覧'!M193</f>
        <v>398264</v>
      </c>
      <c r="N142" s="6">
        <f>'12ヶ月前納一覧'!N193</f>
        <v>441797</v>
      </c>
      <c r="O142" s="6">
        <f>'12ヶ月前納一覧'!O193</f>
        <v>485188</v>
      </c>
      <c r="P142" s="7">
        <f>'12ヶ月前納一覧'!P193</f>
        <v>528436</v>
      </c>
      <c r="Q142" s="4" t="s">
        <v>12</v>
      </c>
      <c r="R142" s="26">
        <f>B142</f>
        <v>470000</v>
      </c>
      <c r="S142">
        <f t="shared" si="3"/>
        <v>1</v>
      </c>
    </row>
    <row r="143" spans="2:19">
      <c r="B143" s="25">
        <f>B142+1</f>
        <v>470001</v>
      </c>
      <c r="C143" s="1" t="s">
        <v>13</v>
      </c>
      <c r="D143" s="8">
        <f>'12ヶ月前納一覧'!D194</f>
        <v>611</v>
      </c>
      <c r="E143" s="9">
        <f>'12ヶ月前納一覧'!E194</f>
        <v>609</v>
      </c>
      <c r="F143" s="9">
        <f>'12ヶ月前納一覧'!F194</f>
        <v>1216</v>
      </c>
      <c r="G143" s="9">
        <f>'12ヶ月前納一覧'!G194</f>
        <v>1821</v>
      </c>
      <c r="H143" s="9">
        <f>'12ヶ月前納一覧'!H194</f>
        <v>2424</v>
      </c>
      <c r="I143" s="9">
        <f>'12ヶ月前納一覧'!I194</f>
        <v>3025</v>
      </c>
      <c r="J143" s="9">
        <f>'12ヶ月前納一覧'!J194</f>
        <v>3624</v>
      </c>
      <c r="K143" s="9">
        <f>'12ヶ月前納一覧'!K194</f>
        <v>4221</v>
      </c>
      <c r="L143" s="9">
        <f>'12ヶ月前納一覧'!L194</f>
        <v>4816</v>
      </c>
      <c r="M143" s="9">
        <f>'12ヶ月前納一覧'!M194</f>
        <v>5410</v>
      </c>
      <c r="N143" s="9">
        <f>'12ヶ月前納一覧'!N194</f>
        <v>6001</v>
      </c>
      <c r="O143" s="9">
        <f>'12ヶ月前納一覧'!O194</f>
        <v>6590</v>
      </c>
      <c r="P143" s="10">
        <f>'12ヶ月前納一覧'!P194</f>
        <v>7178</v>
      </c>
      <c r="Q143" s="1" t="s">
        <v>13</v>
      </c>
      <c r="R143" s="26">
        <f>B142</f>
        <v>470000</v>
      </c>
      <c r="S143">
        <f t="shared" si="3"/>
        <v>1</v>
      </c>
    </row>
    <row r="144" spans="2:19">
      <c r="B144" s="25">
        <f>B143+1</f>
        <v>470002</v>
      </c>
      <c r="C144" s="1" t="s">
        <v>14</v>
      </c>
      <c r="D144" s="8">
        <f>'12ヶ月前納一覧'!D195</f>
        <v>45590</v>
      </c>
      <c r="E144" s="9">
        <f>'12ヶ月前納一覧'!E195</f>
        <v>45441</v>
      </c>
      <c r="F144" s="9">
        <f>'12ヶ月前納一覧'!F195</f>
        <v>90734</v>
      </c>
      <c r="G144" s="9">
        <f>'12ヶ月前納一覧'!G195</f>
        <v>135879</v>
      </c>
      <c r="H144" s="9">
        <f>'12ヶ月前納一覧'!H195</f>
        <v>180877</v>
      </c>
      <c r="I144" s="9">
        <f>'12ヶ月前納一覧'!I195</f>
        <v>225728</v>
      </c>
      <c r="J144" s="9">
        <f>'12ヶ月前納一覧'!J195</f>
        <v>270433</v>
      </c>
      <c r="K144" s="9">
        <f>'12ヶ月前納一覧'!K195</f>
        <v>314992</v>
      </c>
      <c r="L144" s="9">
        <f>'12ヶ月前納一覧'!L195</f>
        <v>359405</v>
      </c>
      <c r="M144" s="9">
        <f>'12ヶ月前納一覧'!M195</f>
        <v>403674</v>
      </c>
      <c r="N144" s="9">
        <f>'12ヶ月前納一覧'!N195</f>
        <v>447798</v>
      </c>
      <c r="O144" s="9">
        <f>'12ヶ月前納一覧'!O195</f>
        <v>491778</v>
      </c>
      <c r="P144" s="9">
        <f>'12ヶ月前納一覧'!P195</f>
        <v>535614</v>
      </c>
      <c r="Q144" s="1" t="s">
        <v>14</v>
      </c>
      <c r="R144" s="26">
        <f>B142</f>
        <v>470000</v>
      </c>
      <c r="S144">
        <f t="shared" si="3"/>
        <v>1</v>
      </c>
    </row>
    <row r="145" spans="2:19">
      <c r="B145" s="25">
        <f>B144+1</f>
        <v>470003</v>
      </c>
      <c r="C145" s="1" t="s">
        <v>27</v>
      </c>
      <c r="D145" s="8">
        <f>'12ヶ月前納一覧'!D196</f>
        <v>7708</v>
      </c>
      <c r="E145" s="9">
        <f>'12ヶ月前納一覧'!E196</f>
        <v>7682</v>
      </c>
      <c r="F145" s="9">
        <f>'12ヶ月前納一覧'!F196</f>
        <v>15340</v>
      </c>
      <c r="G145" s="9">
        <f>'12ヶ月前納一覧'!G196</f>
        <v>22973</v>
      </c>
      <c r="H145" s="9">
        <f>'12ヶ月前納一覧'!H196</f>
        <v>30581</v>
      </c>
      <c r="I145" s="9">
        <f>'12ヶ月前納一覧'!I196</f>
        <v>38164</v>
      </c>
      <c r="J145" s="9">
        <f>'12ヶ月前納一覧'!J196</f>
        <v>45722</v>
      </c>
      <c r="K145" s="9">
        <f>'12ヶ月前納一覧'!K196</f>
        <v>53256</v>
      </c>
      <c r="L145" s="9">
        <f>'12ヶ月前納一覧'!L196</f>
        <v>60765</v>
      </c>
      <c r="M145" s="9">
        <f>'12ヶ月前納一覧'!M196</f>
        <v>68249</v>
      </c>
      <c r="N145" s="9">
        <f>'12ヶ月前納一覧'!N196</f>
        <v>75710</v>
      </c>
      <c r="O145" s="9">
        <f>'12ヶ月前納一覧'!O196</f>
        <v>83145</v>
      </c>
      <c r="P145" s="10">
        <f>'12ヶ月前納一覧'!P196</f>
        <v>90557</v>
      </c>
      <c r="Q145" s="1" t="s">
        <v>27</v>
      </c>
      <c r="R145" s="26">
        <f>B142</f>
        <v>470000</v>
      </c>
      <c r="S145">
        <f t="shared" si="3"/>
        <v>1</v>
      </c>
    </row>
    <row r="146" spans="2:19">
      <c r="B146" s="25">
        <f>B145+1</f>
        <v>470004</v>
      </c>
      <c r="C146" s="1" t="s">
        <v>28</v>
      </c>
      <c r="D146" s="18">
        <f>'12ヶ月前納一覧'!D197</f>
        <v>53298</v>
      </c>
      <c r="E146" s="19">
        <f>'12ヶ月前納一覧'!E197</f>
        <v>53123</v>
      </c>
      <c r="F146" s="19">
        <f>'12ヶ月前納一覧'!F197</f>
        <v>106074</v>
      </c>
      <c r="G146" s="19">
        <f>'12ヶ月前納一覧'!G197</f>
        <v>158852</v>
      </c>
      <c r="H146" s="19">
        <f>'12ヶ月前納一覧'!H197</f>
        <v>211458</v>
      </c>
      <c r="I146" s="19">
        <f>'12ヶ月前納一覧'!I197</f>
        <v>263892</v>
      </c>
      <c r="J146" s="19">
        <f>'12ヶ月前納一覧'!J197</f>
        <v>316155</v>
      </c>
      <c r="K146" s="19">
        <f>'12ヶ月前納一覧'!K197</f>
        <v>368248</v>
      </c>
      <c r="L146" s="19">
        <f>'12ヶ月前納一覧'!L197</f>
        <v>420170</v>
      </c>
      <c r="M146" s="19">
        <f>'12ヶ月前納一覧'!M197</f>
        <v>471923</v>
      </c>
      <c r="N146" s="19">
        <f>'12ヶ月前納一覧'!N197</f>
        <v>523508</v>
      </c>
      <c r="O146" s="19">
        <f>'12ヶ月前納一覧'!O197</f>
        <v>574923</v>
      </c>
      <c r="P146" s="23">
        <f>'12ヶ月前納一覧'!P197</f>
        <v>626171</v>
      </c>
      <c r="Q146" s="1" t="s">
        <v>28</v>
      </c>
      <c r="R146" s="26">
        <f>B142</f>
        <v>470000</v>
      </c>
      <c r="S146">
        <f t="shared" si="3"/>
        <v>1</v>
      </c>
    </row>
    <row r="147" spans="2:19">
      <c r="B147" s="25">
        <f>'12ヶ月前納一覧'!B198</f>
        <v>500000</v>
      </c>
      <c r="C147" s="4" t="s">
        <v>12</v>
      </c>
      <c r="D147" s="5">
        <f>'12ヶ月前納一覧'!D198</f>
        <v>47850</v>
      </c>
      <c r="E147" s="6">
        <f>'12ヶ月前納一覧'!E198</f>
        <v>47695</v>
      </c>
      <c r="F147" s="6">
        <f>'12ヶ月前納一覧'!F198</f>
        <v>95233</v>
      </c>
      <c r="G147" s="6">
        <f>'12ヶ月前納一覧'!G198</f>
        <v>142616</v>
      </c>
      <c r="H147" s="6">
        <f>'12ヶ月前納一覧'!H198</f>
        <v>189845</v>
      </c>
      <c r="I147" s="6">
        <f>'12ヶ月前納一覧'!I198</f>
        <v>236918</v>
      </c>
      <c r="J147" s="6">
        <f>'12ヶ月前納一覧'!J198</f>
        <v>283840</v>
      </c>
      <c r="K147" s="6">
        <f>'12ヶ月前納一覧'!K198</f>
        <v>330608</v>
      </c>
      <c r="L147" s="6">
        <f>'12ヶ月前納一覧'!L198</f>
        <v>377222</v>
      </c>
      <c r="M147" s="6">
        <f>'12ヶ月前納一覧'!M198</f>
        <v>423685</v>
      </c>
      <c r="N147" s="6">
        <f>'12ヶ月前納一覧'!N198</f>
        <v>469996</v>
      </c>
      <c r="O147" s="6">
        <f>'12ヶ月前納一覧'!O198</f>
        <v>516157</v>
      </c>
      <c r="P147" s="7">
        <f>'12ヶ月前納一覧'!P198</f>
        <v>562166</v>
      </c>
      <c r="Q147" s="4" t="s">
        <v>12</v>
      </c>
      <c r="R147" s="26">
        <f>B147</f>
        <v>500000</v>
      </c>
      <c r="S147">
        <f t="shared" si="3"/>
        <v>1</v>
      </c>
    </row>
    <row r="148" spans="2:19">
      <c r="B148" s="25">
        <f>B147+1</f>
        <v>500001</v>
      </c>
      <c r="C148" s="1" t="s">
        <v>13</v>
      </c>
      <c r="D148" s="8">
        <f>'12ヶ月前納一覧'!D199</f>
        <v>650</v>
      </c>
      <c r="E148" s="9">
        <f>'12ヶ月前納一覧'!E199</f>
        <v>647</v>
      </c>
      <c r="F148" s="9">
        <f>'12ヶ月前納一覧'!F199</f>
        <v>1293</v>
      </c>
      <c r="G148" s="9">
        <f>'12ヶ月前納一覧'!G199</f>
        <v>1937</v>
      </c>
      <c r="H148" s="9">
        <f>'12ヶ月前納一覧'!H199</f>
        <v>2578</v>
      </c>
      <c r="I148" s="9">
        <f>'12ヶ月前納一覧'!I199</f>
        <v>3218</v>
      </c>
      <c r="J148" s="9">
        <f>'12ヶ月前納一覧'!J199</f>
        <v>3855</v>
      </c>
      <c r="K148" s="9">
        <f>'12ヶ月前納一覧'!K199</f>
        <v>4490</v>
      </c>
      <c r="L148" s="9">
        <f>'12ヶ月前納一覧'!L199</f>
        <v>5124</v>
      </c>
      <c r="M148" s="9">
        <f>'12ヶ月前納一覧'!M199</f>
        <v>5755</v>
      </c>
      <c r="N148" s="9">
        <f>'12ヶ月前納一覧'!N199</f>
        <v>6384</v>
      </c>
      <c r="O148" s="9">
        <f>'12ヶ月前納一覧'!O199</f>
        <v>7011</v>
      </c>
      <c r="P148" s="10">
        <f>'12ヶ月前納一覧'!P199</f>
        <v>7636</v>
      </c>
      <c r="Q148" s="1" t="s">
        <v>13</v>
      </c>
      <c r="R148" s="26">
        <f>B147</f>
        <v>500000</v>
      </c>
      <c r="S148">
        <f t="shared" si="3"/>
        <v>1</v>
      </c>
    </row>
    <row r="149" spans="2:19">
      <c r="B149" s="25">
        <f>B148+1</f>
        <v>500002</v>
      </c>
      <c r="C149" s="1" t="s">
        <v>14</v>
      </c>
      <c r="D149" s="8">
        <f>'12ヶ月前納一覧'!D200</f>
        <v>48500</v>
      </c>
      <c r="E149" s="9">
        <f>'12ヶ月前納一覧'!E200</f>
        <v>48342</v>
      </c>
      <c r="F149" s="9">
        <f>'12ヶ月前納一覧'!F200</f>
        <v>96526</v>
      </c>
      <c r="G149" s="9">
        <f>'12ヶ月前納一覧'!G200</f>
        <v>144553</v>
      </c>
      <c r="H149" s="9">
        <f>'12ヶ月前納一覧'!H200</f>
        <v>192423</v>
      </c>
      <c r="I149" s="9">
        <f>'12ヶ月前納一覧'!I200</f>
        <v>240136</v>
      </c>
      <c r="J149" s="9">
        <f>'12ヶ月前納一覧'!J200</f>
        <v>287695</v>
      </c>
      <c r="K149" s="9">
        <f>'12ヶ月前納一覧'!K200</f>
        <v>335098</v>
      </c>
      <c r="L149" s="9">
        <f>'12ヶ月前納一覧'!L200</f>
        <v>382346</v>
      </c>
      <c r="M149" s="9">
        <f>'12ヶ月前納一覧'!M200</f>
        <v>429440</v>
      </c>
      <c r="N149" s="9">
        <f>'12ヶ月前納一覧'!N200</f>
        <v>476380</v>
      </c>
      <c r="O149" s="9">
        <f>'12ヶ月前納一覧'!O200</f>
        <v>523168</v>
      </c>
      <c r="P149" s="9">
        <f>'12ヶ月前納一覧'!P200</f>
        <v>569802</v>
      </c>
      <c r="Q149" s="1" t="s">
        <v>14</v>
      </c>
      <c r="R149" s="26">
        <f>B147</f>
        <v>500000</v>
      </c>
      <c r="S149">
        <f t="shared" si="3"/>
        <v>1</v>
      </c>
    </row>
    <row r="150" spans="2:19">
      <c r="B150" s="25">
        <f>B149+1</f>
        <v>500003</v>
      </c>
      <c r="C150" s="1" t="s">
        <v>27</v>
      </c>
      <c r="D150" s="8">
        <f>'12ヶ月前納一覧'!D201</f>
        <v>8200</v>
      </c>
      <c r="E150" s="9">
        <f>'12ヶ月前納一覧'!E201</f>
        <v>8173</v>
      </c>
      <c r="F150" s="9">
        <f>'12ヶ月前納一覧'!F201</f>
        <v>16319</v>
      </c>
      <c r="G150" s="9">
        <f>'12ヶ月前納一覧'!G201</f>
        <v>24439</v>
      </c>
      <c r="H150" s="9">
        <f>'12ヶ月前納一覧'!H201</f>
        <v>32533</v>
      </c>
      <c r="I150" s="9">
        <f>'12ヶ月前納一覧'!I201</f>
        <v>40600</v>
      </c>
      <c r="J150" s="9">
        <f>'12ヶ月前納一覧'!J201</f>
        <v>48641</v>
      </c>
      <c r="K150" s="9">
        <f>'12ヶ月前納一覧'!K201</f>
        <v>56655</v>
      </c>
      <c r="L150" s="9">
        <f>'12ヶ月前納一覧'!L201</f>
        <v>64644</v>
      </c>
      <c r="M150" s="9">
        <f>'12ヶ月前納一覧'!M201</f>
        <v>72606</v>
      </c>
      <c r="N150" s="9">
        <f>'12ヶ月前納一覧'!N201</f>
        <v>80542</v>
      </c>
      <c r="O150" s="9">
        <f>'12ヶ月前納一覧'!O201</f>
        <v>88453</v>
      </c>
      <c r="P150" s="10">
        <f>'12ヶ月前納一覧'!P201</f>
        <v>96337</v>
      </c>
      <c r="Q150" s="1" t="s">
        <v>27</v>
      </c>
      <c r="R150" s="26">
        <f>B147</f>
        <v>500000</v>
      </c>
      <c r="S150">
        <f t="shared" si="3"/>
        <v>1</v>
      </c>
    </row>
    <row r="151" spans="2:19">
      <c r="B151" s="25">
        <f>B150+1</f>
        <v>500004</v>
      </c>
      <c r="C151" s="1" t="s">
        <v>28</v>
      </c>
      <c r="D151" s="18">
        <f>'12ヶ月前納一覧'!D202</f>
        <v>56700</v>
      </c>
      <c r="E151" s="19">
        <f>'12ヶ月前納一覧'!E202</f>
        <v>56515</v>
      </c>
      <c r="F151" s="19">
        <f>'12ヶ月前納一覧'!F202</f>
        <v>112845</v>
      </c>
      <c r="G151" s="19">
        <f>'12ヶ月前納一覧'!G202</f>
        <v>168992</v>
      </c>
      <c r="H151" s="19">
        <f>'12ヶ月前納一覧'!H202</f>
        <v>224956</v>
      </c>
      <c r="I151" s="19">
        <f>'12ヶ月前納一覧'!I202</f>
        <v>280736</v>
      </c>
      <c r="J151" s="19">
        <f>'12ヶ月前納一覧'!J202</f>
        <v>336336</v>
      </c>
      <c r="K151" s="19">
        <f>'12ヶ月前納一覧'!K202</f>
        <v>391753</v>
      </c>
      <c r="L151" s="19">
        <f>'12ヶ月前納一覧'!L202</f>
        <v>446990</v>
      </c>
      <c r="M151" s="19">
        <f>'12ヶ月前納一覧'!M202</f>
        <v>502046</v>
      </c>
      <c r="N151" s="19">
        <f>'12ヶ月前納一覧'!N202</f>
        <v>556922</v>
      </c>
      <c r="O151" s="19">
        <f>'12ヶ月前納一覧'!O202</f>
        <v>611621</v>
      </c>
      <c r="P151" s="23">
        <f>'12ヶ月前納一覧'!P202</f>
        <v>666139</v>
      </c>
      <c r="Q151" s="1" t="s">
        <v>28</v>
      </c>
      <c r="R151" s="26">
        <f>B147</f>
        <v>500000</v>
      </c>
      <c r="S151">
        <f t="shared" si="3"/>
        <v>1</v>
      </c>
    </row>
    <row r="152" spans="2:19">
      <c r="B152" s="25">
        <f>'12ヶ月前納一覧'!B215</f>
        <v>530000</v>
      </c>
      <c r="C152" s="4" t="s">
        <v>12</v>
      </c>
      <c r="D152" s="5">
        <f>'12ヶ月前納一覧'!D215</f>
        <v>50721</v>
      </c>
      <c r="E152" s="5">
        <f>'12ヶ月前納一覧'!E215</f>
        <v>50556</v>
      </c>
      <c r="F152" s="5">
        <f>'12ヶ月前納一覧'!F215</f>
        <v>100946</v>
      </c>
      <c r="G152" s="5">
        <f>'12ヶ月前納一覧'!G215</f>
        <v>151173</v>
      </c>
      <c r="H152" s="5">
        <f>'12ヶ月前納一覧'!H215</f>
        <v>201235</v>
      </c>
      <c r="I152" s="5">
        <f>'12ヶ月前納一覧'!I215</f>
        <v>251134</v>
      </c>
      <c r="J152" s="5">
        <f>'12ヶ月前納一覧'!J215</f>
        <v>300869</v>
      </c>
      <c r="K152" s="5">
        <f>'12ヶ月前納一覧'!K215</f>
        <v>350443</v>
      </c>
      <c r="L152" s="5">
        <f>'12ヶ月前納一覧'!L215</f>
        <v>399856</v>
      </c>
      <c r="M152" s="5">
        <f>'12ヶ月前納一覧'!M215</f>
        <v>449106</v>
      </c>
      <c r="N152" s="5">
        <f>'12ヶ月前納一覧'!N215</f>
        <v>498196</v>
      </c>
      <c r="O152" s="5">
        <f>'12ヶ月前納一覧'!O215</f>
        <v>547126</v>
      </c>
      <c r="P152" s="5">
        <f>'12ヶ月前納一覧'!P215</f>
        <v>595896</v>
      </c>
      <c r="Q152" s="4" t="s">
        <v>12</v>
      </c>
      <c r="R152" s="26">
        <f>B152</f>
        <v>530000</v>
      </c>
      <c r="S152">
        <f t="shared" si="3"/>
        <v>1</v>
      </c>
    </row>
    <row r="153" spans="2:19">
      <c r="B153" s="25">
        <f>B152+1</f>
        <v>530001</v>
      </c>
      <c r="C153" s="1" t="s">
        <v>13</v>
      </c>
      <c r="D153" s="8">
        <f>'12ヶ月前納一覧'!D216</f>
        <v>689</v>
      </c>
      <c r="E153" s="9">
        <f>'12ヶ月前納一覧'!E216</f>
        <v>686</v>
      </c>
      <c r="F153" s="9">
        <f>'12ヶ月前納一覧'!F216</f>
        <v>1371</v>
      </c>
      <c r="G153" s="9">
        <f>'12ヶ月前納一覧'!G216</f>
        <v>2053</v>
      </c>
      <c r="H153" s="9">
        <f>'12ヶ月前納一覧'!H216</f>
        <v>2733</v>
      </c>
      <c r="I153" s="9">
        <f>'12ヶ月前納一覧'!I216</f>
        <v>3411</v>
      </c>
      <c r="J153" s="9">
        <f>'12ヶ月前納一覧'!J216</f>
        <v>4087</v>
      </c>
      <c r="K153" s="9">
        <f>'12ヶ月前納一覧'!K216</f>
        <v>4760</v>
      </c>
      <c r="L153" s="9">
        <f>'12ヶ月前納一覧'!L216</f>
        <v>5431</v>
      </c>
      <c r="M153" s="9">
        <f>'12ヶ月前納一覧'!M216</f>
        <v>6100</v>
      </c>
      <c r="N153" s="9">
        <f>'12ヶ月前納一覧'!N216</f>
        <v>6767</v>
      </c>
      <c r="O153" s="9">
        <f>'12ヶ月前納一覧'!O216</f>
        <v>7432</v>
      </c>
      <c r="P153" s="10">
        <f>'12ヶ月前納一覧'!P216</f>
        <v>8094</v>
      </c>
      <c r="Q153" s="1" t="s">
        <v>13</v>
      </c>
      <c r="R153" s="26">
        <f>B152</f>
        <v>530000</v>
      </c>
      <c r="S153">
        <f t="shared" si="3"/>
        <v>1</v>
      </c>
    </row>
    <row r="154" spans="2:19">
      <c r="B154" s="25">
        <f>B153+1</f>
        <v>530002</v>
      </c>
      <c r="C154" s="1" t="s">
        <v>14</v>
      </c>
      <c r="D154" s="8">
        <f>'12ヶ月前納一覧'!D217</f>
        <v>51410</v>
      </c>
      <c r="E154" s="9">
        <f>'12ヶ月前納一覧'!E217</f>
        <v>51242</v>
      </c>
      <c r="F154" s="9">
        <f>'12ヶ月前納一覧'!F217</f>
        <v>102317</v>
      </c>
      <c r="G154" s="9">
        <f>'12ヶ月前納一覧'!G217</f>
        <v>153226</v>
      </c>
      <c r="H154" s="9">
        <f>'12ヶ月前納一覧'!H217</f>
        <v>203968</v>
      </c>
      <c r="I154" s="9">
        <f>'12ヶ月前納一覧'!I217</f>
        <v>254545</v>
      </c>
      <c r="J154" s="9">
        <f>'12ヶ月前納一覧'!J217</f>
        <v>304956</v>
      </c>
      <c r="K154" s="9">
        <f>'12ヶ月前納一覧'!K217</f>
        <v>355203</v>
      </c>
      <c r="L154" s="9">
        <f>'12ヶ月前納一覧'!L217</f>
        <v>405287</v>
      </c>
      <c r="M154" s="9">
        <f>'12ヶ月前納一覧'!M217</f>
        <v>455206</v>
      </c>
      <c r="N154" s="9">
        <f>'12ヶ月前納一覧'!N217</f>
        <v>504963</v>
      </c>
      <c r="O154" s="9">
        <f>'12ヶ月前納一覧'!O217</f>
        <v>554558</v>
      </c>
      <c r="P154" s="9">
        <f>'12ヶ月前納一覧'!P217</f>
        <v>603990</v>
      </c>
      <c r="Q154" s="1" t="s">
        <v>14</v>
      </c>
      <c r="R154" s="26">
        <f>B152</f>
        <v>530000</v>
      </c>
      <c r="S154">
        <f t="shared" si="3"/>
        <v>1</v>
      </c>
    </row>
    <row r="155" spans="2:19">
      <c r="B155" s="25">
        <f>B154+1</f>
        <v>530003</v>
      </c>
      <c r="C155" s="1" t="s">
        <v>27</v>
      </c>
      <c r="D155" s="8">
        <f>'12ヶ月前納一覧'!D218</f>
        <v>8692</v>
      </c>
      <c r="E155" s="9">
        <f>'12ヶ月前納一覧'!E218</f>
        <v>8663</v>
      </c>
      <c r="F155" s="9">
        <f>'12ヶ月前納一覧'!F218</f>
        <v>17299</v>
      </c>
      <c r="G155" s="9">
        <f>'12ヶ月前納一覧'!G218</f>
        <v>25906</v>
      </c>
      <c r="H155" s="9">
        <f>'12ヶ月前納一覧'!H218</f>
        <v>34485</v>
      </c>
      <c r="I155" s="9">
        <f>'12ヶ月前納一覧'!I218</f>
        <v>43036</v>
      </c>
      <c r="J155" s="9">
        <f>'12ヶ月前納一覧'!J218</f>
        <v>51559</v>
      </c>
      <c r="K155" s="9">
        <f>'12ヶ月前納一覧'!K218</f>
        <v>60055</v>
      </c>
      <c r="L155" s="9">
        <f>'12ヶ月前納一覧'!L218</f>
        <v>68522</v>
      </c>
      <c r="M155" s="9">
        <f>'12ヶ月前納一覧'!M218</f>
        <v>76962</v>
      </c>
      <c r="N155" s="9">
        <f>'12ヶ月前納一覧'!N218</f>
        <v>85375</v>
      </c>
      <c r="O155" s="9">
        <f>'12ヶ月前納一覧'!O218</f>
        <v>93760</v>
      </c>
      <c r="P155" s="10">
        <f>'12ヶ月前納一覧'!P218</f>
        <v>102117</v>
      </c>
      <c r="Q155" s="1" t="s">
        <v>27</v>
      </c>
      <c r="R155" s="26">
        <f>B152</f>
        <v>530000</v>
      </c>
      <c r="S155">
        <f t="shared" si="3"/>
        <v>1</v>
      </c>
    </row>
    <row r="156" spans="2:19">
      <c r="B156" s="25">
        <f>B155+1</f>
        <v>530004</v>
      </c>
      <c r="C156" s="1" t="s">
        <v>28</v>
      </c>
      <c r="D156" s="18">
        <f>'12ヶ月前納一覧'!D219</f>
        <v>60102</v>
      </c>
      <c r="E156" s="19">
        <f>'12ヶ月前納一覧'!E219</f>
        <v>59905</v>
      </c>
      <c r="F156" s="19">
        <f>'12ヶ月前納一覧'!F219</f>
        <v>119616</v>
      </c>
      <c r="G156" s="19">
        <f>'12ヶ月前納一覧'!G219</f>
        <v>179132</v>
      </c>
      <c r="H156" s="19">
        <f>'12ヶ月前納一覧'!H219</f>
        <v>238453</v>
      </c>
      <c r="I156" s="19">
        <f>'12ヶ月前納一覧'!I219</f>
        <v>297581</v>
      </c>
      <c r="J156" s="19">
        <f>'12ヶ月前納一覧'!J219</f>
        <v>356515</v>
      </c>
      <c r="K156" s="19">
        <f>'12ヶ月前納一覧'!K219</f>
        <v>415258</v>
      </c>
      <c r="L156" s="19">
        <f>'12ヶ月前納一覧'!L219</f>
        <v>473809</v>
      </c>
      <c r="M156" s="19">
        <f>'12ヶ月前納一覧'!M219</f>
        <v>532168</v>
      </c>
      <c r="N156" s="19">
        <f>'12ヶ月前納一覧'!N219</f>
        <v>590338</v>
      </c>
      <c r="O156" s="19">
        <f>'12ヶ月前納一覧'!O219</f>
        <v>648318</v>
      </c>
      <c r="P156" s="23">
        <f>'12ヶ月前納一覧'!P219</f>
        <v>706107</v>
      </c>
      <c r="Q156" s="1" t="s">
        <v>28</v>
      </c>
      <c r="R156" s="26">
        <f>B152</f>
        <v>530000</v>
      </c>
      <c r="S156">
        <f t="shared" si="3"/>
        <v>1</v>
      </c>
    </row>
    <row r="157" spans="2:19">
      <c r="B157" s="25">
        <f>'12ヶ月前納一覧'!B220</f>
        <v>560000</v>
      </c>
      <c r="C157" s="4" t="s">
        <v>12</v>
      </c>
      <c r="D157" s="5">
        <f>'12ヶ月前納一覧'!D220</f>
        <v>53592</v>
      </c>
      <c r="E157" s="6">
        <f>'12ヶ月前納一覧'!E220</f>
        <v>53418</v>
      </c>
      <c r="F157" s="6">
        <f>'12ヶ月前納一覧'!F220</f>
        <v>106661</v>
      </c>
      <c r="G157" s="6">
        <f>'12ヶ月前納一覧'!G220</f>
        <v>159730</v>
      </c>
      <c r="H157" s="6">
        <f>'12ヶ月前納一覧'!H220</f>
        <v>212625</v>
      </c>
      <c r="I157" s="6">
        <f>'12ヶ月前納一覧'!I220</f>
        <v>265349</v>
      </c>
      <c r="J157" s="6">
        <f>'12ヶ月前納一覧'!J220</f>
        <v>317900</v>
      </c>
      <c r="K157" s="6">
        <f>'12ヶ月前納一覧'!K220</f>
        <v>370280</v>
      </c>
      <c r="L157" s="6">
        <f>'12ヶ月前納一覧'!L220</f>
        <v>422488</v>
      </c>
      <c r="M157" s="6">
        <f>'12ヶ月前納一覧'!M220</f>
        <v>474527</v>
      </c>
      <c r="N157" s="6">
        <f>'12ヶ月前納一覧'!N220</f>
        <v>526396</v>
      </c>
      <c r="O157" s="6">
        <f>'12ヶ月前納一覧'!O220</f>
        <v>578096</v>
      </c>
      <c r="P157" s="7">
        <f>'12ヶ月前納一覧'!P220</f>
        <v>629627</v>
      </c>
      <c r="Q157" s="4" t="s">
        <v>12</v>
      </c>
      <c r="R157" s="26">
        <f>B157</f>
        <v>560000</v>
      </c>
      <c r="S157">
        <f t="shared" si="3"/>
        <v>1</v>
      </c>
    </row>
    <row r="158" spans="2:19">
      <c r="B158" s="25">
        <f>B157+1</f>
        <v>560001</v>
      </c>
      <c r="C158" s="1" t="s">
        <v>13</v>
      </c>
      <c r="D158" s="8">
        <f>'12ヶ月前納一覧'!D221</f>
        <v>728</v>
      </c>
      <c r="E158" s="9">
        <f>'12ヶ月前納一覧'!E221</f>
        <v>725</v>
      </c>
      <c r="F158" s="9">
        <f>'12ヶ月前納一覧'!F221</f>
        <v>1448</v>
      </c>
      <c r="G158" s="9">
        <f>'12ヶ月前納一覧'!G221</f>
        <v>2169</v>
      </c>
      <c r="H158" s="9">
        <f>'12ヶ月前納一覧'!H221</f>
        <v>2888</v>
      </c>
      <c r="I158" s="9">
        <f>'12ヶ月前納一覧'!I221</f>
        <v>3604</v>
      </c>
      <c r="J158" s="9">
        <f>'12ヶ月前納一覧'!J221</f>
        <v>4318</v>
      </c>
      <c r="K158" s="9">
        <f>'12ヶ月前納一覧'!K221</f>
        <v>5029</v>
      </c>
      <c r="L158" s="9">
        <f>'12ヶ月前納一覧'!L221</f>
        <v>5739</v>
      </c>
      <c r="M158" s="9">
        <f>'12ヶ月前納一覧'!M221</f>
        <v>6446</v>
      </c>
      <c r="N158" s="9">
        <f>'12ヶ月前納一覧'!N221</f>
        <v>7150</v>
      </c>
      <c r="O158" s="9">
        <f>'12ヶ月前納一覧'!O221</f>
        <v>7852</v>
      </c>
      <c r="P158" s="10">
        <f>'12ヶ月前納一覧'!P221</f>
        <v>8552</v>
      </c>
      <c r="Q158" s="1" t="s">
        <v>13</v>
      </c>
      <c r="R158" s="26">
        <f>B157</f>
        <v>560000</v>
      </c>
      <c r="S158">
        <f t="shared" si="3"/>
        <v>1</v>
      </c>
    </row>
    <row r="159" spans="2:19">
      <c r="B159" s="25">
        <f>B158+1</f>
        <v>560002</v>
      </c>
      <c r="C159" s="1" t="s">
        <v>14</v>
      </c>
      <c r="D159" s="8">
        <f>'12ヶ月前納一覧'!D222</f>
        <v>54320</v>
      </c>
      <c r="E159" s="9">
        <f>'12ヶ月前納一覧'!E222</f>
        <v>54143</v>
      </c>
      <c r="F159" s="9">
        <f>'12ヶ月前納一覧'!F222</f>
        <v>108109</v>
      </c>
      <c r="G159" s="9">
        <f>'12ヶ月前納一覧'!G222</f>
        <v>161899</v>
      </c>
      <c r="H159" s="9">
        <f>'12ヶ月前納一覧'!H222</f>
        <v>215513</v>
      </c>
      <c r="I159" s="9">
        <f>'12ヶ月前納一覧'!I222</f>
        <v>268953</v>
      </c>
      <c r="J159" s="9">
        <f>'12ヶ月前納一覧'!J222</f>
        <v>322218</v>
      </c>
      <c r="K159" s="9">
        <f>'12ヶ月前納一覧'!K222</f>
        <v>375309</v>
      </c>
      <c r="L159" s="9">
        <f>'12ヶ月前納一覧'!L222</f>
        <v>428227</v>
      </c>
      <c r="M159" s="9">
        <f>'12ヶ月前納一覧'!M222</f>
        <v>480973</v>
      </c>
      <c r="N159" s="9">
        <f>'12ヶ月前納一覧'!N222</f>
        <v>533546</v>
      </c>
      <c r="O159" s="9">
        <f>'12ヶ月前納一覧'!O222</f>
        <v>585948</v>
      </c>
      <c r="P159" s="9">
        <f>'12ヶ月前納一覧'!P222</f>
        <v>638179</v>
      </c>
      <c r="Q159" s="1" t="s">
        <v>14</v>
      </c>
      <c r="R159" s="26">
        <f>B157</f>
        <v>560000</v>
      </c>
      <c r="S159">
        <f t="shared" si="3"/>
        <v>1</v>
      </c>
    </row>
    <row r="160" spans="2:19">
      <c r="B160" s="25">
        <f>B159+1</f>
        <v>560003</v>
      </c>
      <c r="C160" s="1" t="s">
        <v>27</v>
      </c>
      <c r="D160" s="8">
        <f>'12ヶ月前納一覧'!D223</f>
        <v>9184</v>
      </c>
      <c r="E160" s="9">
        <f>'12ヶ月前納一覧'!E223</f>
        <v>9154</v>
      </c>
      <c r="F160" s="9">
        <f>'12ヶ月前納一覧'!F223</f>
        <v>18278</v>
      </c>
      <c r="G160" s="9">
        <f>'12ヶ月前納一覧'!G223</f>
        <v>27372</v>
      </c>
      <c r="H160" s="9">
        <f>'12ヶ月前納一覧'!H223</f>
        <v>36437</v>
      </c>
      <c r="I160" s="9">
        <f>'12ヶ月前納一覧'!I223</f>
        <v>45472</v>
      </c>
      <c r="J160" s="9">
        <f>'12ヶ月前納一覧'!J223</f>
        <v>54478</v>
      </c>
      <c r="K160" s="9">
        <f>'12ヶ月前納一覧'!K223</f>
        <v>63454</v>
      </c>
      <c r="L160" s="9">
        <f>'12ヶ月前納一覧'!L223</f>
        <v>72401</v>
      </c>
      <c r="M160" s="9">
        <f>'12ヶ月前納一覧'!M223</f>
        <v>81319</v>
      </c>
      <c r="N160" s="9">
        <f>'12ヶ月前納一覧'!N223</f>
        <v>90207</v>
      </c>
      <c r="O160" s="9">
        <f>'12ヶ月前納一覧'!O223</f>
        <v>99067</v>
      </c>
      <c r="P160" s="10">
        <f>'12ヶ月前納一覧'!P223</f>
        <v>107898</v>
      </c>
      <c r="Q160" s="1" t="s">
        <v>27</v>
      </c>
      <c r="R160" s="26">
        <f>B157</f>
        <v>560000</v>
      </c>
      <c r="S160">
        <f t="shared" si="3"/>
        <v>1</v>
      </c>
    </row>
    <row r="161" spans="2:19">
      <c r="B161" s="25">
        <f>B160+1</f>
        <v>560004</v>
      </c>
      <c r="C161" s="1" t="s">
        <v>28</v>
      </c>
      <c r="D161" s="18">
        <f>'12ヶ月前納一覧'!D224</f>
        <v>63504</v>
      </c>
      <c r="E161" s="19">
        <f>'12ヶ月前納一覧'!E224</f>
        <v>63297</v>
      </c>
      <c r="F161" s="19">
        <f>'12ヶ月前納一覧'!F224</f>
        <v>126387</v>
      </c>
      <c r="G161" s="19">
        <f>'12ヶ月前納一覧'!G224</f>
        <v>189271</v>
      </c>
      <c r="H161" s="19">
        <f>'12ヶ月前納一覧'!H224</f>
        <v>251950</v>
      </c>
      <c r="I161" s="19">
        <f>'12ヶ月前納一覧'!I224</f>
        <v>314425</v>
      </c>
      <c r="J161" s="19">
        <f>'12ヶ月前納一覧'!J224</f>
        <v>376696</v>
      </c>
      <c r="K161" s="19">
        <f>'12ヶ月前納一覧'!K224</f>
        <v>438763</v>
      </c>
      <c r="L161" s="19">
        <f>'12ヶ月前納一覧'!L224</f>
        <v>500628</v>
      </c>
      <c r="M161" s="19">
        <f>'12ヶ月前納一覧'!M224</f>
        <v>562292</v>
      </c>
      <c r="N161" s="19">
        <f>'12ヶ月前納一覧'!N224</f>
        <v>623753</v>
      </c>
      <c r="O161" s="19">
        <f>'12ヶ月前納一覧'!O224</f>
        <v>685015</v>
      </c>
      <c r="P161" s="23">
        <f>'12ヶ月前納一覧'!P224</f>
        <v>746077</v>
      </c>
      <c r="Q161" s="1" t="s">
        <v>28</v>
      </c>
      <c r="R161" s="26">
        <f>B157</f>
        <v>560000</v>
      </c>
      <c r="S161">
        <f t="shared" si="3"/>
        <v>1</v>
      </c>
    </row>
    <row r="162" spans="2:19">
      <c r="B162" s="25">
        <f>'12ヶ月前納一覧'!B225</f>
        <v>590000</v>
      </c>
      <c r="C162" s="4" t="s">
        <v>12</v>
      </c>
      <c r="D162" s="5">
        <f>'12ヶ月前納一覧'!D225</f>
        <v>56463</v>
      </c>
      <c r="E162" s="6">
        <f>'12ヶ月前納一覧'!E225</f>
        <v>56279</v>
      </c>
      <c r="F162" s="6">
        <f>'12ヶ月前納一覧'!F225</f>
        <v>112374</v>
      </c>
      <c r="G162" s="6">
        <f>'12ヶ月前納一覧'!G225</f>
        <v>168286</v>
      </c>
      <c r="H162" s="6">
        <f>'12ヶ月前納一覧'!H225</f>
        <v>224016</v>
      </c>
      <c r="I162" s="6">
        <f>'12ヶ月前納一覧'!I225</f>
        <v>279564</v>
      </c>
      <c r="J162" s="6">
        <f>'12ヶ月前納一覧'!J225</f>
        <v>334931</v>
      </c>
      <c r="K162" s="6">
        <f>'12ヶ月前納一覧'!K225</f>
        <v>390116</v>
      </c>
      <c r="L162" s="6">
        <f>'12ヶ月前納一覧'!L225</f>
        <v>445122</v>
      </c>
      <c r="M162" s="6">
        <f>'12ヶ月前納一覧'!M225</f>
        <v>499948</v>
      </c>
      <c r="N162" s="6">
        <f>'12ヶ月前納一覧'!N225</f>
        <v>554596</v>
      </c>
      <c r="O162" s="6">
        <f>'12ヶ月前納一覧'!O225</f>
        <v>609065</v>
      </c>
      <c r="P162" s="7">
        <f>'12ヶ月前納一覧'!P225</f>
        <v>663356</v>
      </c>
      <c r="Q162" s="4" t="s">
        <v>12</v>
      </c>
      <c r="R162" s="26">
        <f>B162</f>
        <v>590000</v>
      </c>
      <c r="S162">
        <f t="shared" si="3"/>
        <v>1</v>
      </c>
    </row>
    <row r="163" spans="2:19">
      <c r="B163" s="25">
        <f>B162+1</f>
        <v>590001</v>
      </c>
      <c r="C163" s="1" t="s">
        <v>13</v>
      </c>
      <c r="D163" s="8">
        <f>'12ヶ月前納一覧'!D226</f>
        <v>767</v>
      </c>
      <c r="E163" s="9">
        <f>'12ヶ月前納一覧'!E226</f>
        <v>764</v>
      </c>
      <c r="F163" s="9">
        <f>'12ヶ月前納一覧'!F226</f>
        <v>1526</v>
      </c>
      <c r="G163" s="9">
        <f>'12ヶ月前納一覧'!G226</f>
        <v>2286</v>
      </c>
      <c r="H163" s="9">
        <f>'12ヶ月前納一覧'!H226</f>
        <v>3043</v>
      </c>
      <c r="I163" s="9">
        <f>'12ヶ月前納一覧'!I226</f>
        <v>3797</v>
      </c>
      <c r="J163" s="9">
        <f>'12ヶ月前納一覧'!J226</f>
        <v>4549</v>
      </c>
      <c r="K163" s="9">
        <f>'12ヶ月前納一覧'!K226</f>
        <v>5299</v>
      </c>
      <c r="L163" s="9">
        <f>'12ヶ月前納一覧'!L226</f>
        <v>6046</v>
      </c>
      <c r="M163" s="9">
        <f>'12ヶ月前納一覧'!M226</f>
        <v>6791</v>
      </c>
      <c r="N163" s="9">
        <f>'12ヶ月前納一覧'!N226</f>
        <v>7533</v>
      </c>
      <c r="O163" s="9">
        <f>'12ヶ月前納一覧'!O226</f>
        <v>8273</v>
      </c>
      <c r="P163" s="10">
        <f>'12ヶ月前納一覧'!P226</f>
        <v>9011</v>
      </c>
      <c r="Q163" s="1" t="s">
        <v>13</v>
      </c>
      <c r="R163" s="26">
        <f>B162</f>
        <v>590000</v>
      </c>
      <c r="S163">
        <f t="shared" si="3"/>
        <v>1</v>
      </c>
    </row>
    <row r="164" spans="2:19">
      <c r="B164" s="25">
        <f>B163+1</f>
        <v>590002</v>
      </c>
      <c r="C164" s="1" t="s">
        <v>14</v>
      </c>
      <c r="D164" s="8">
        <f>'12ヶ月前納一覧'!D227</f>
        <v>57230</v>
      </c>
      <c r="E164" s="9">
        <f>'12ヶ月前納一覧'!E227</f>
        <v>57043</v>
      </c>
      <c r="F164" s="9">
        <f>'12ヶ月前納一覧'!F227</f>
        <v>113900</v>
      </c>
      <c r="G164" s="9">
        <f>'12ヶ月前納一覧'!G227</f>
        <v>170572</v>
      </c>
      <c r="H164" s="9">
        <f>'12ヶ月前納一覧'!H227</f>
        <v>227059</v>
      </c>
      <c r="I164" s="9">
        <f>'12ヶ月前納一覧'!I227</f>
        <v>283361</v>
      </c>
      <c r="J164" s="9">
        <f>'12ヶ月前納一覧'!J227</f>
        <v>339480</v>
      </c>
      <c r="K164" s="9">
        <f>'12ヶ月前納一覧'!K227</f>
        <v>395415</v>
      </c>
      <c r="L164" s="9">
        <f>'12ヶ月前納一覧'!L227</f>
        <v>451168</v>
      </c>
      <c r="M164" s="9">
        <f>'12ヶ月前納一覧'!M227</f>
        <v>506739</v>
      </c>
      <c r="N164" s="9">
        <f>'12ヶ月前納一覧'!N227</f>
        <v>562129</v>
      </c>
      <c r="O164" s="9">
        <f>'12ヶ月前納一覧'!O227</f>
        <v>617338</v>
      </c>
      <c r="P164" s="9">
        <f>'12ヶ月前納一覧'!P227</f>
        <v>672367</v>
      </c>
      <c r="Q164" s="1" t="s">
        <v>14</v>
      </c>
      <c r="R164" s="26">
        <f>B162</f>
        <v>590000</v>
      </c>
      <c r="S164">
        <f t="shared" si="3"/>
        <v>1</v>
      </c>
    </row>
    <row r="165" spans="2:19">
      <c r="B165" s="25">
        <f>B164+1</f>
        <v>590003</v>
      </c>
      <c r="C165" s="1" t="s">
        <v>27</v>
      </c>
      <c r="D165" s="8">
        <f>'12ヶ月前納一覧'!D228</f>
        <v>9676</v>
      </c>
      <c r="E165" s="9">
        <f>'12ヶ月前納一覧'!E228</f>
        <v>9644</v>
      </c>
      <c r="F165" s="9">
        <f>'12ヶ月前納一覧'!F228</f>
        <v>19257</v>
      </c>
      <c r="G165" s="9">
        <f>'12ヶ月前納一覧'!G228</f>
        <v>28838</v>
      </c>
      <c r="H165" s="9">
        <f>'12ヶ月前納一覧'!H228</f>
        <v>38389</v>
      </c>
      <c r="I165" s="9">
        <f>'12ヶ月前納一覧'!I228</f>
        <v>47908</v>
      </c>
      <c r="J165" s="9">
        <f>'12ヶ月前納一覧'!J228</f>
        <v>57396</v>
      </c>
      <c r="K165" s="9">
        <f>'12ヶ月前納一覧'!K228</f>
        <v>66853</v>
      </c>
      <c r="L165" s="9">
        <f>'12ヶ月前納一覧'!L228</f>
        <v>76279</v>
      </c>
      <c r="M165" s="9">
        <f>'12ヶ月前納一覧'!M228</f>
        <v>85675</v>
      </c>
      <c r="N165" s="9">
        <f>'12ヶ月前納一覧'!N228</f>
        <v>95040</v>
      </c>
      <c r="O165" s="9">
        <f>'12ヶ月前納一覧'!O228</f>
        <v>104374</v>
      </c>
      <c r="P165" s="10">
        <f>'12ヶ月前納一覧'!P228</f>
        <v>113678</v>
      </c>
      <c r="Q165" s="1" t="s">
        <v>27</v>
      </c>
      <c r="R165" s="26">
        <f>B162</f>
        <v>590000</v>
      </c>
      <c r="S165">
        <f t="shared" si="3"/>
        <v>1</v>
      </c>
    </row>
    <row r="166" spans="2:19">
      <c r="B166" s="25">
        <f>B165+1</f>
        <v>590004</v>
      </c>
      <c r="C166" s="1" t="s">
        <v>28</v>
      </c>
      <c r="D166" s="18">
        <f>'12ヶ月前納一覧'!D229</f>
        <v>66906</v>
      </c>
      <c r="E166" s="19">
        <f>'12ヶ月前納一覧'!E229</f>
        <v>66687</v>
      </c>
      <c r="F166" s="19">
        <f>'12ヶ月前納一覧'!F229</f>
        <v>133157</v>
      </c>
      <c r="G166" s="19">
        <f>'12ヶ月前納一覧'!G229</f>
        <v>199410</v>
      </c>
      <c r="H166" s="19">
        <f>'12ヶ月前納一覧'!H229</f>
        <v>265448</v>
      </c>
      <c r="I166" s="19">
        <f>'12ヶ月前納一覧'!I229</f>
        <v>331269</v>
      </c>
      <c r="J166" s="19">
        <f>'12ヶ月前納一覧'!J229</f>
        <v>396876</v>
      </c>
      <c r="K166" s="19">
        <f>'12ヶ月前納一覧'!K229</f>
        <v>462268</v>
      </c>
      <c r="L166" s="19">
        <f>'12ヶ月前納一覧'!L229</f>
        <v>527447</v>
      </c>
      <c r="M166" s="19">
        <f>'12ヶ月前納一覧'!M229</f>
        <v>592414</v>
      </c>
      <c r="N166" s="19">
        <f>'12ヶ月前納一覧'!N229</f>
        <v>657169</v>
      </c>
      <c r="O166" s="19">
        <f>'12ヶ月前納一覧'!O229</f>
        <v>721712</v>
      </c>
      <c r="P166" s="23">
        <f>'12ヶ月前納一覧'!P229</f>
        <v>786045</v>
      </c>
      <c r="Q166" s="1" t="s">
        <v>28</v>
      </c>
      <c r="R166" s="26">
        <f>B162</f>
        <v>590000</v>
      </c>
      <c r="S166">
        <f t="shared" si="3"/>
        <v>1</v>
      </c>
    </row>
    <row r="167" spans="2:19">
      <c r="B167" s="25">
        <f>'12ヶ月前納一覧'!B230</f>
        <v>620000</v>
      </c>
      <c r="C167" s="4" t="s">
        <v>12</v>
      </c>
      <c r="D167" s="5">
        <f>'12ヶ月前納一覧'!D230</f>
        <v>59334</v>
      </c>
      <c r="E167" s="6">
        <f>'12ヶ月前納一覧'!E230</f>
        <v>59141</v>
      </c>
      <c r="F167" s="6">
        <f>'12ヶ月前納一覧'!F230</f>
        <v>118088</v>
      </c>
      <c r="G167" s="6">
        <f>'12ヶ月前納一覧'!G230</f>
        <v>176843</v>
      </c>
      <c r="H167" s="6">
        <f>'12ヶ月前納一覧'!H230</f>
        <v>235407</v>
      </c>
      <c r="I167" s="6">
        <f>'12ヶ月前納一覧'!I230</f>
        <v>293779</v>
      </c>
      <c r="J167" s="6">
        <f>'12ヶ月前納一覧'!J230</f>
        <v>351960</v>
      </c>
      <c r="K167" s="6">
        <f>'12ヶ月前納一覧'!K230</f>
        <v>409953</v>
      </c>
      <c r="L167" s="6">
        <f>'12ヶ月前納一覧'!L230</f>
        <v>467755</v>
      </c>
      <c r="M167" s="6">
        <f>'12ヶ月前納一覧'!M230</f>
        <v>525370</v>
      </c>
      <c r="N167" s="6">
        <f>'12ヶ月前納一覧'!N230</f>
        <v>582796</v>
      </c>
      <c r="O167" s="6">
        <f>'12ヶ月前納一覧'!O230</f>
        <v>640034</v>
      </c>
      <c r="P167" s="7">
        <f>'12ヶ月前納一覧'!P230</f>
        <v>697086</v>
      </c>
      <c r="Q167" s="4" t="s">
        <v>12</v>
      </c>
      <c r="R167" s="26">
        <f>B167</f>
        <v>620000</v>
      </c>
      <c r="S167">
        <f t="shared" si="3"/>
        <v>1</v>
      </c>
    </row>
    <row r="168" spans="2:19">
      <c r="B168" s="25">
        <f>B167+1</f>
        <v>620001</v>
      </c>
      <c r="C168" s="1" t="s">
        <v>13</v>
      </c>
      <c r="D168" s="8">
        <f>'12ヶ月前納一覧'!D231</f>
        <v>806</v>
      </c>
      <c r="E168" s="9">
        <f>'12ヶ月前納一覧'!E231</f>
        <v>803</v>
      </c>
      <c r="F168" s="9">
        <f>'12ヶ月前納一覧'!F231</f>
        <v>1604</v>
      </c>
      <c r="G168" s="9">
        <f>'12ヶ月前納一覧'!G231</f>
        <v>2402</v>
      </c>
      <c r="H168" s="9">
        <f>'12ヶ月前納一覧'!H231</f>
        <v>3197</v>
      </c>
      <c r="I168" s="9">
        <f>'12ヶ月前納一覧'!I231</f>
        <v>3990</v>
      </c>
      <c r="J168" s="9">
        <f>'12ヶ月前納一覧'!J231</f>
        <v>4781</v>
      </c>
      <c r="K168" s="9">
        <f>'12ヶ月前納一覧'!K231</f>
        <v>5568</v>
      </c>
      <c r="L168" s="9">
        <f>'12ヶ月前納一覧'!L231</f>
        <v>6354</v>
      </c>
      <c r="M168" s="9">
        <f>'12ヶ月前納一覧'!M231</f>
        <v>7136</v>
      </c>
      <c r="N168" s="9">
        <f>'12ヶ月前納一覧'!N231</f>
        <v>7916</v>
      </c>
      <c r="O168" s="9">
        <f>'12ヶ月前納一覧'!O231</f>
        <v>8694</v>
      </c>
      <c r="P168" s="10">
        <f>'12ヶ月前納一覧'!P231</f>
        <v>9469</v>
      </c>
      <c r="Q168" s="1" t="s">
        <v>13</v>
      </c>
      <c r="R168" s="26">
        <f>B167</f>
        <v>620000</v>
      </c>
      <c r="S168">
        <f t="shared" si="3"/>
        <v>1</v>
      </c>
    </row>
    <row r="169" spans="2:19">
      <c r="B169" s="25">
        <f>B168+1</f>
        <v>620002</v>
      </c>
      <c r="C169" s="1" t="s">
        <v>14</v>
      </c>
      <c r="D169" s="8">
        <f>'12ヶ月前納一覧'!D232</f>
        <v>60140</v>
      </c>
      <c r="E169" s="9">
        <f>'12ヶ月前納一覧'!E232</f>
        <v>59944</v>
      </c>
      <c r="F169" s="9">
        <f>'12ヶ月前納一覧'!F232</f>
        <v>119692</v>
      </c>
      <c r="G169" s="9">
        <f>'12ヶ月前納一覧'!G232</f>
        <v>179245</v>
      </c>
      <c r="H169" s="9">
        <f>'12ヶ月前納一覧'!H232</f>
        <v>238604</v>
      </c>
      <c r="I169" s="9">
        <f>'12ヶ月前納一覧'!I232</f>
        <v>297769</v>
      </c>
      <c r="J169" s="9">
        <f>'12ヶ月前納一覧'!J232</f>
        <v>356741</v>
      </c>
      <c r="K169" s="9">
        <f>'12ヶ月前納一覧'!K232</f>
        <v>415521</v>
      </c>
      <c r="L169" s="9">
        <f>'12ヶ月前納一覧'!L232</f>
        <v>474109</v>
      </c>
      <c r="M169" s="9">
        <f>'12ヶ月前納一覧'!M232</f>
        <v>532506</v>
      </c>
      <c r="N169" s="9">
        <f>'12ヶ月前納一覧'!N232</f>
        <v>590712</v>
      </c>
      <c r="O169" s="9">
        <f>'12ヶ月前納一覧'!O232</f>
        <v>648728</v>
      </c>
      <c r="P169" s="9">
        <f>'12ヶ月前納一覧'!P232</f>
        <v>706555</v>
      </c>
      <c r="Q169" s="1" t="s">
        <v>14</v>
      </c>
      <c r="R169" s="26">
        <f>B167</f>
        <v>620000</v>
      </c>
      <c r="S169">
        <f t="shared" si="3"/>
        <v>1</v>
      </c>
    </row>
    <row r="170" spans="2:19">
      <c r="B170" s="25">
        <f>B169+1</f>
        <v>620003</v>
      </c>
      <c r="C170" s="1" t="s">
        <v>27</v>
      </c>
      <c r="D170" s="8">
        <f>'12ヶ月前納一覧'!D233</f>
        <v>10168</v>
      </c>
      <c r="E170" s="9">
        <f>'12ヶ月前納一覧'!E233</f>
        <v>10134</v>
      </c>
      <c r="F170" s="9">
        <f>'12ヶ月前納一覧'!F233</f>
        <v>20236</v>
      </c>
      <c r="G170" s="9">
        <f>'12ヶ月前納一覧'!G233</f>
        <v>30305</v>
      </c>
      <c r="H170" s="9">
        <f>'12ヶ月前納一覧'!H233</f>
        <v>40341</v>
      </c>
      <c r="I170" s="9">
        <f>'12ヶ月前納一覧'!I233</f>
        <v>50344</v>
      </c>
      <c r="J170" s="9">
        <f>'12ヶ月前納一覧'!J233</f>
        <v>60315</v>
      </c>
      <c r="K170" s="9">
        <f>'12ヶ月前納一覧'!K233</f>
        <v>70253</v>
      </c>
      <c r="L170" s="9">
        <f>'12ヶ月前納一覧'!L233</f>
        <v>80158</v>
      </c>
      <c r="M170" s="9">
        <f>'12ヶ月前納一覧'!M233</f>
        <v>90031</v>
      </c>
      <c r="N170" s="9">
        <f>'12ヶ月前納一覧'!N233</f>
        <v>99872</v>
      </c>
      <c r="O170" s="9">
        <f>'12ヶ月前納一覧'!O233</f>
        <v>109681</v>
      </c>
      <c r="P170" s="10">
        <f>'12ヶ月前納一覧'!P233</f>
        <v>119458</v>
      </c>
      <c r="Q170" s="1" t="s">
        <v>27</v>
      </c>
      <c r="R170" s="26">
        <f>B167</f>
        <v>620000</v>
      </c>
      <c r="S170">
        <f t="shared" si="3"/>
        <v>1</v>
      </c>
    </row>
    <row r="171" spans="2:19">
      <c r="B171" s="25">
        <f>B170+1</f>
        <v>620004</v>
      </c>
      <c r="C171" s="1" t="s">
        <v>28</v>
      </c>
      <c r="D171" s="18">
        <f>'12ヶ月前納一覧'!D234</f>
        <v>70308</v>
      </c>
      <c r="E171" s="19">
        <f>'12ヶ月前納一覧'!E234</f>
        <v>70078</v>
      </c>
      <c r="F171" s="19">
        <f>'12ヶ月前納一覧'!F234</f>
        <v>139928</v>
      </c>
      <c r="G171" s="19">
        <f>'12ヶ月前納一覧'!G234</f>
        <v>209550</v>
      </c>
      <c r="H171" s="19">
        <f>'12ヶ月前納一覧'!H234</f>
        <v>278945</v>
      </c>
      <c r="I171" s="19">
        <f>'12ヶ月前納一覧'!I234</f>
        <v>348113</v>
      </c>
      <c r="J171" s="19">
        <f>'12ヶ月前納一覧'!J234</f>
        <v>417056</v>
      </c>
      <c r="K171" s="19">
        <f>'12ヶ月前納一覧'!K234</f>
        <v>485774</v>
      </c>
      <c r="L171" s="19">
        <f>'12ヶ月前納一覧'!L234</f>
        <v>554267</v>
      </c>
      <c r="M171" s="19">
        <f>'12ヶ月前納一覧'!M234</f>
        <v>622537</v>
      </c>
      <c r="N171" s="19">
        <f>'12ヶ月前納一覧'!N234</f>
        <v>690584</v>
      </c>
      <c r="O171" s="19">
        <f>'12ヶ月前納一覧'!O234</f>
        <v>758409</v>
      </c>
      <c r="P171" s="23">
        <f>'12ヶ月前納一覧'!P234</f>
        <v>826013</v>
      </c>
      <c r="Q171" s="1" t="s">
        <v>28</v>
      </c>
      <c r="R171" s="26">
        <f>B167</f>
        <v>620000</v>
      </c>
      <c r="S171">
        <f t="shared" si="3"/>
        <v>1</v>
      </c>
    </row>
    <row r="172" spans="2:19">
      <c r="B172" s="25">
        <f>'12ヶ月前納一覧'!B235</f>
        <v>650000</v>
      </c>
      <c r="C172" s="4" t="s">
        <v>12</v>
      </c>
      <c r="D172" s="5">
        <f>'12ヶ月前納一覧'!D235</f>
        <v>62205</v>
      </c>
      <c r="E172" s="6">
        <f>'12ヶ月前納一覧'!E235</f>
        <v>62002</v>
      </c>
      <c r="F172" s="6">
        <f>'12ヶ月前納一覧'!F235</f>
        <v>123802</v>
      </c>
      <c r="G172" s="6">
        <f>'12ヶ月前納一覧'!G235</f>
        <v>185400</v>
      </c>
      <c r="H172" s="6">
        <f>'12ヶ月前納一覧'!H235</f>
        <v>246797</v>
      </c>
      <c r="I172" s="6">
        <f>'12ヶ月前納一覧'!I235</f>
        <v>307994</v>
      </c>
      <c r="J172" s="6">
        <f>'12ヶ月前納一覧'!J235</f>
        <v>368991</v>
      </c>
      <c r="K172" s="6">
        <f>'12ヶ月前納一覧'!K235</f>
        <v>429789</v>
      </c>
      <c r="L172" s="6">
        <f>'12ヶ月前納一覧'!L235</f>
        <v>490389</v>
      </c>
      <c r="M172" s="6">
        <f>'12ヶ月前納一覧'!M235</f>
        <v>550791</v>
      </c>
      <c r="N172" s="6">
        <f>'12ヶ月前納一覧'!N235</f>
        <v>610996</v>
      </c>
      <c r="O172" s="6">
        <f>'12ヶ月前納一覧'!O235</f>
        <v>671004</v>
      </c>
      <c r="P172" s="7">
        <f>'12ヶ月前納一覧'!P235</f>
        <v>730816</v>
      </c>
      <c r="Q172" s="4" t="s">
        <v>12</v>
      </c>
      <c r="R172" s="26">
        <f>B172</f>
        <v>650000</v>
      </c>
      <c r="S172">
        <f t="shared" si="3"/>
        <v>1</v>
      </c>
    </row>
    <row r="173" spans="2:19">
      <c r="B173" s="25">
        <f>B172+1</f>
        <v>650001</v>
      </c>
      <c r="C173" s="1" t="s">
        <v>13</v>
      </c>
      <c r="D173" s="8">
        <f>'12ヶ月前納一覧'!D236</f>
        <v>845</v>
      </c>
      <c r="E173" s="9">
        <f>'12ヶ月前納一覧'!E236</f>
        <v>842</v>
      </c>
      <c r="F173" s="9">
        <f>'12ヶ月前納一覧'!F236</f>
        <v>1681</v>
      </c>
      <c r="G173" s="9">
        <f>'12ヶ月前納一覧'!G236</f>
        <v>2518</v>
      </c>
      <c r="H173" s="9">
        <f>'12ヶ月前納一覧'!H236</f>
        <v>3352</v>
      </c>
      <c r="I173" s="9">
        <f>'12ヶ月前納一覧'!I236</f>
        <v>4183</v>
      </c>
      <c r="J173" s="9">
        <f>'12ヶ月前納一覧'!J236</f>
        <v>5012</v>
      </c>
      <c r="K173" s="9">
        <f>'12ヶ月前納一覧'!K236</f>
        <v>5838</v>
      </c>
      <c r="L173" s="9">
        <f>'12ヶ月前納一覧'!L236</f>
        <v>6661</v>
      </c>
      <c r="M173" s="9">
        <f>'12ヶ月前納一覧'!M236</f>
        <v>7481</v>
      </c>
      <c r="N173" s="9">
        <f>'12ヶ月前納一覧'!N236</f>
        <v>8299</v>
      </c>
      <c r="O173" s="9">
        <f>'12ヶ月前納一覧'!O236</f>
        <v>9114</v>
      </c>
      <c r="P173" s="10">
        <f>'12ヶ月前納一覧'!P236</f>
        <v>9927</v>
      </c>
      <c r="Q173" s="1" t="s">
        <v>13</v>
      </c>
      <c r="R173" s="26">
        <f>B172</f>
        <v>650000</v>
      </c>
      <c r="S173">
        <f t="shared" si="3"/>
        <v>1</v>
      </c>
    </row>
    <row r="174" spans="2:19">
      <c r="B174" s="25">
        <f>B173+1</f>
        <v>650002</v>
      </c>
      <c r="C174" s="1" t="s">
        <v>14</v>
      </c>
      <c r="D174" s="8">
        <f>'12ヶ月前納一覧'!D237</f>
        <v>63050</v>
      </c>
      <c r="E174" s="9">
        <f>'12ヶ月前納一覧'!E237</f>
        <v>62844</v>
      </c>
      <c r="F174" s="9">
        <f>'12ヶ月前納一覧'!F237</f>
        <v>125483</v>
      </c>
      <c r="G174" s="9">
        <f>'12ヶ月前納一覧'!G237</f>
        <v>187918</v>
      </c>
      <c r="H174" s="9">
        <f>'12ヶ月前納一覧'!H237</f>
        <v>250149</v>
      </c>
      <c r="I174" s="9">
        <f>'12ヶ月前納一覧'!I237</f>
        <v>312177</v>
      </c>
      <c r="J174" s="9">
        <f>'12ヶ月前納一覧'!J237</f>
        <v>374003</v>
      </c>
      <c r="K174" s="9">
        <f>'12ヶ月前納一覧'!K237</f>
        <v>435627</v>
      </c>
      <c r="L174" s="9">
        <f>'12ヶ月前納一覧'!L237</f>
        <v>497050</v>
      </c>
      <c r="M174" s="9">
        <f>'12ヶ月前納一覧'!M237</f>
        <v>558272</v>
      </c>
      <c r="N174" s="9">
        <f>'12ヶ月前納一覧'!N237</f>
        <v>619295</v>
      </c>
      <c r="O174" s="9">
        <f>'12ヶ月前納一覧'!O237</f>
        <v>680118</v>
      </c>
      <c r="P174" s="9">
        <f>'12ヶ月前納一覧'!P237</f>
        <v>740743</v>
      </c>
      <c r="Q174" s="1" t="s">
        <v>14</v>
      </c>
      <c r="R174" s="26">
        <f>B172</f>
        <v>650000</v>
      </c>
      <c r="S174">
        <f t="shared" si="3"/>
        <v>1</v>
      </c>
    </row>
    <row r="175" spans="2:19">
      <c r="B175" s="25">
        <f>B174+1</f>
        <v>650003</v>
      </c>
      <c r="C175" s="1" t="s">
        <v>27</v>
      </c>
      <c r="D175" s="8">
        <f>'12ヶ月前納一覧'!D238</f>
        <v>10660</v>
      </c>
      <c r="E175" s="9">
        <f>'12ヶ月前納一覧'!E238</f>
        <v>10625</v>
      </c>
      <c r="F175" s="9">
        <f>'12ヶ月前納一覧'!F238</f>
        <v>21215</v>
      </c>
      <c r="G175" s="9">
        <f>'12ヶ月前納一覧'!G238</f>
        <v>31771</v>
      </c>
      <c r="H175" s="9">
        <f>'12ヶ月前納一覧'!H238</f>
        <v>42293</v>
      </c>
      <c r="I175" s="9">
        <f>'12ヶ月前納一覧'!I238</f>
        <v>52780</v>
      </c>
      <c r="J175" s="9">
        <f>'12ヶ月前納一覧'!J238</f>
        <v>63233</v>
      </c>
      <c r="K175" s="9">
        <f>'12ヶ月前納一覧'!K238</f>
        <v>73652</v>
      </c>
      <c r="L175" s="9">
        <f>'12ヶ月前納一覧'!L238</f>
        <v>84037</v>
      </c>
      <c r="M175" s="9">
        <f>'12ヶ月前納一覧'!M238</f>
        <v>94388</v>
      </c>
      <c r="N175" s="9">
        <f>'12ヶ月前納一覧'!N238</f>
        <v>104705</v>
      </c>
      <c r="O175" s="9">
        <f>'12ヶ月前納一覧'!O238</f>
        <v>114989</v>
      </c>
      <c r="P175" s="10">
        <f>'12ヶ月前納一覧'!P238</f>
        <v>125239</v>
      </c>
      <c r="Q175" s="1" t="s">
        <v>27</v>
      </c>
      <c r="R175" s="26">
        <f>B172</f>
        <v>650000</v>
      </c>
      <c r="S175">
        <f t="shared" si="3"/>
        <v>1</v>
      </c>
    </row>
    <row r="176" spans="2:19">
      <c r="B176" s="25">
        <f>B175+1</f>
        <v>650004</v>
      </c>
      <c r="C176" s="1" t="s">
        <v>28</v>
      </c>
      <c r="D176" s="18">
        <f>'12ヶ月前納一覧'!D239</f>
        <v>73710</v>
      </c>
      <c r="E176" s="19">
        <f>'12ヶ月前納一覧'!E239</f>
        <v>73469</v>
      </c>
      <c r="F176" s="19">
        <f>'12ヶ月前納一覧'!F239</f>
        <v>146698</v>
      </c>
      <c r="G176" s="19">
        <f>'12ヶ月前納一覧'!G239</f>
        <v>219689</v>
      </c>
      <c r="H176" s="19">
        <f>'12ヶ月前納一覧'!H239</f>
        <v>292442</v>
      </c>
      <c r="I176" s="19">
        <f>'12ヶ月前納一覧'!I239</f>
        <v>364957</v>
      </c>
      <c r="J176" s="19">
        <f>'12ヶ月前納一覧'!J239</f>
        <v>437236</v>
      </c>
      <c r="K176" s="19">
        <f>'12ヶ月前納一覧'!K239</f>
        <v>509279</v>
      </c>
      <c r="L176" s="19">
        <f>'12ヶ月前納一覧'!L239</f>
        <v>581087</v>
      </c>
      <c r="M176" s="19">
        <f>'12ヶ月前納一覧'!M239</f>
        <v>652660</v>
      </c>
      <c r="N176" s="19">
        <f>'12ヶ月前納一覧'!N239</f>
        <v>724000</v>
      </c>
      <c r="O176" s="19">
        <f>'12ヶ月前納一覧'!O239</f>
        <v>795107</v>
      </c>
      <c r="P176" s="23">
        <f>'12ヶ月前納一覧'!P239</f>
        <v>865982</v>
      </c>
      <c r="Q176" s="1" t="s">
        <v>28</v>
      </c>
      <c r="R176" s="26">
        <f>B172</f>
        <v>650000</v>
      </c>
      <c r="S176">
        <f t="shared" si="3"/>
        <v>1</v>
      </c>
    </row>
    <row r="177" spans="2:19">
      <c r="B177" s="25">
        <f>'12ヶ月前納一覧'!B240</f>
        <v>680000</v>
      </c>
      <c r="C177" s="4" t="s">
        <v>12</v>
      </c>
      <c r="D177" s="5">
        <f>'12ヶ月前納一覧'!D240</f>
        <v>65076</v>
      </c>
      <c r="E177" s="6">
        <f>'12ヶ月前納一覧'!E240</f>
        <v>64864</v>
      </c>
      <c r="F177" s="6">
        <f>'12ヶ月前納一覧'!F240</f>
        <v>129516</v>
      </c>
      <c r="G177" s="6">
        <f>'12ヶ月前納一覧'!G240</f>
        <v>193957</v>
      </c>
      <c r="H177" s="6">
        <f>'12ヶ月前納一覧'!H240</f>
        <v>258188</v>
      </c>
      <c r="I177" s="6">
        <f>'12ヶ月前納一覧'!I240</f>
        <v>322210</v>
      </c>
      <c r="J177" s="6">
        <f>'12ヶ月前納一覧'!J240</f>
        <v>386022</v>
      </c>
      <c r="K177" s="6">
        <f>'12ヶ月前納一覧'!K240</f>
        <v>449626</v>
      </c>
      <c r="L177" s="6">
        <f>'12ヶ月前納一覧'!L240</f>
        <v>513022</v>
      </c>
      <c r="M177" s="6">
        <f>'12ヶ月前納一覧'!M240</f>
        <v>576211</v>
      </c>
      <c r="N177" s="6">
        <f>'12ヶ月前納一覧'!N240</f>
        <v>639195</v>
      </c>
      <c r="O177" s="6">
        <f>'12ヶ月前納一覧'!O240</f>
        <v>701973</v>
      </c>
      <c r="P177" s="7">
        <f>'12ヶ月前納一覧'!P240</f>
        <v>764546</v>
      </c>
      <c r="Q177" s="4" t="s">
        <v>12</v>
      </c>
      <c r="R177" s="26">
        <f>B177</f>
        <v>680000</v>
      </c>
      <c r="S177">
        <f t="shared" si="3"/>
        <v>1</v>
      </c>
    </row>
    <row r="178" spans="2:19">
      <c r="B178" s="25">
        <f>B177+1</f>
        <v>680001</v>
      </c>
      <c r="C178" s="1" t="s">
        <v>13</v>
      </c>
      <c r="D178" s="8">
        <f>'12ヶ月前納一覧'!D241</f>
        <v>884</v>
      </c>
      <c r="E178" s="9">
        <f>'12ヶ月前納一覧'!E241</f>
        <v>881</v>
      </c>
      <c r="F178" s="9">
        <f>'12ヶ月前納一覧'!F241</f>
        <v>1759</v>
      </c>
      <c r="G178" s="9">
        <f>'12ヶ月前納一覧'!G241</f>
        <v>2634</v>
      </c>
      <c r="H178" s="9">
        <f>'12ヶ月前納一覧'!H241</f>
        <v>3507</v>
      </c>
      <c r="I178" s="9">
        <f>'12ヶ月前納一覧'!I241</f>
        <v>4376</v>
      </c>
      <c r="J178" s="9">
        <f>'12ヶ月前納一覧'!J241</f>
        <v>5243</v>
      </c>
      <c r="K178" s="9">
        <f>'12ヶ月前納一覧'!K241</f>
        <v>6107</v>
      </c>
      <c r="L178" s="9">
        <f>'12ヶ月前納一覧'!L241</f>
        <v>6968</v>
      </c>
      <c r="M178" s="9">
        <f>'12ヶ月前納一覧'!M241</f>
        <v>7827</v>
      </c>
      <c r="N178" s="9">
        <f>'12ヶ月前納一覧'!N241</f>
        <v>8682</v>
      </c>
      <c r="O178" s="9">
        <f>'12ヶ月前納一覧'!O241</f>
        <v>9535</v>
      </c>
      <c r="P178" s="10">
        <f>'12ヶ月前納一覧'!P241</f>
        <v>10385</v>
      </c>
      <c r="Q178" s="1" t="s">
        <v>13</v>
      </c>
      <c r="R178" s="26">
        <f>B177</f>
        <v>680000</v>
      </c>
      <c r="S178">
        <f t="shared" si="3"/>
        <v>1</v>
      </c>
    </row>
    <row r="179" spans="2:19">
      <c r="B179" s="25">
        <f>B178+1</f>
        <v>680002</v>
      </c>
      <c r="C179" s="1" t="s">
        <v>14</v>
      </c>
      <c r="D179" s="8">
        <f>'12ヶ月前納一覧'!D242</f>
        <v>65960</v>
      </c>
      <c r="E179" s="9">
        <f>'12ヶ月前納一覧'!E242</f>
        <v>65745</v>
      </c>
      <c r="F179" s="9">
        <f>'12ヶ月前納一覧'!F242</f>
        <v>131275</v>
      </c>
      <c r="G179" s="9">
        <f>'12ヶ月前納一覧'!G242</f>
        <v>196591</v>
      </c>
      <c r="H179" s="9">
        <f>'12ヶ月前納一覧'!H242</f>
        <v>261695</v>
      </c>
      <c r="I179" s="9">
        <f>'12ヶ月前納一覧'!I242</f>
        <v>326586</v>
      </c>
      <c r="J179" s="9">
        <f>'12ヶ月前納一覧'!J242</f>
        <v>391265</v>
      </c>
      <c r="K179" s="9">
        <f>'12ヶ月前納一覧'!K242</f>
        <v>455733</v>
      </c>
      <c r="L179" s="9">
        <f>'12ヶ月前納一覧'!L242</f>
        <v>519990</v>
      </c>
      <c r="M179" s="9">
        <f>'12ヶ月前納一覧'!M242</f>
        <v>584038</v>
      </c>
      <c r="N179" s="9">
        <f>'12ヶ月前納一覧'!N242</f>
        <v>647877</v>
      </c>
      <c r="O179" s="9">
        <f>'12ヶ月前納一覧'!O242</f>
        <v>711508</v>
      </c>
      <c r="P179" s="9">
        <f>'12ヶ月前納一覧'!P242</f>
        <v>774931</v>
      </c>
      <c r="Q179" s="1" t="s">
        <v>14</v>
      </c>
      <c r="R179" s="26">
        <f>B177</f>
        <v>680000</v>
      </c>
      <c r="S179">
        <f t="shared" si="3"/>
        <v>1</v>
      </c>
    </row>
    <row r="180" spans="2:19">
      <c r="B180" s="25">
        <f>B179+1</f>
        <v>680003</v>
      </c>
      <c r="C180" s="1" t="s">
        <v>27</v>
      </c>
      <c r="D180" s="8">
        <f>'12ヶ月前納一覧'!D243</f>
        <v>11152</v>
      </c>
      <c r="E180" s="9">
        <f>'12ヶ月前納一覧'!E243</f>
        <v>11115</v>
      </c>
      <c r="F180" s="9">
        <f>'12ヶ月前納一覧'!F243</f>
        <v>22194</v>
      </c>
      <c r="G180" s="9">
        <f>'12ヶ月前納一覧'!G243</f>
        <v>33238</v>
      </c>
      <c r="H180" s="9">
        <f>'12ヶ月前納一覧'!H243</f>
        <v>44245</v>
      </c>
      <c r="I180" s="9">
        <f>'12ヶ月前納一覧'!I243</f>
        <v>55216</v>
      </c>
      <c r="J180" s="9">
        <f>'12ヶ月前納一覧'!J243</f>
        <v>66151</v>
      </c>
      <c r="K180" s="9">
        <f>'12ヶ月前納一覧'!K243</f>
        <v>77051</v>
      </c>
      <c r="L180" s="9">
        <f>'12ヶ月前納一覧'!L243</f>
        <v>87915</v>
      </c>
      <c r="M180" s="9">
        <f>'12ヶ月前納一覧'!M243</f>
        <v>98744</v>
      </c>
      <c r="N180" s="9">
        <f>'12ヶ月前納一覧'!N243</f>
        <v>109538</v>
      </c>
      <c r="O180" s="9">
        <f>'12ヶ月前納一覧'!O243</f>
        <v>120296</v>
      </c>
      <c r="P180" s="10">
        <f>'12ヶ月前納一覧'!P243</f>
        <v>131019</v>
      </c>
      <c r="Q180" s="1" t="s">
        <v>27</v>
      </c>
      <c r="R180" s="26">
        <f>B177</f>
        <v>680000</v>
      </c>
      <c r="S180">
        <f t="shared" si="3"/>
        <v>1</v>
      </c>
    </row>
    <row r="181" spans="2:19">
      <c r="B181" s="25">
        <f>B180+1</f>
        <v>680004</v>
      </c>
      <c r="C181" s="1" t="s">
        <v>28</v>
      </c>
      <c r="D181" s="18">
        <f>'12ヶ月前納一覧'!D244</f>
        <v>77112</v>
      </c>
      <c r="E181" s="19">
        <f>'12ヶ月前納一覧'!E244</f>
        <v>76860</v>
      </c>
      <c r="F181" s="19">
        <f>'12ヶ月前納一覧'!F244</f>
        <v>153469</v>
      </c>
      <c r="G181" s="19">
        <f>'12ヶ月前納一覧'!G244</f>
        <v>229829</v>
      </c>
      <c r="H181" s="19">
        <f>'12ヶ月前納一覧'!H244</f>
        <v>305940</v>
      </c>
      <c r="I181" s="19">
        <f>'12ヶ月前納一覧'!I244</f>
        <v>381802</v>
      </c>
      <c r="J181" s="19">
        <f>'12ヶ月前納一覧'!J244</f>
        <v>457416</v>
      </c>
      <c r="K181" s="19">
        <f>'12ヶ月前納一覧'!K244</f>
        <v>532784</v>
      </c>
      <c r="L181" s="19">
        <f>'12ヶ月前納一覧'!L244</f>
        <v>607905</v>
      </c>
      <c r="M181" s="19">
        <f>'12ヶ月前納一覧'!M244</f>
        <v>682782</v>
      </c>
      <c r="N181" s="19">
        <f>'12ヶ月前納一覧'!N244</f>
        <v>757415</v>
      </c>
      <c r="O181" s="19">
        <f>'12ヶ月前納一覧'!O244</f>
        <v>831804</v>
      </c>
      <c r="P181" s="23">
        <f>'12ヶ月前納一覧'!P244</f>
        <v>905950</v>
      </c>
      <c r="Q181" s="1" t="s">
        <v>28</v>
      </c>
      <c r="R181" s="26">
        <f>B177</f>
        <v>680000</v>
      </c>
      <c r="S181">
        <f t="shared" si="3"/>
        <v>1</v>
      </c>
    </row>
    <row r="182" spans="2:19">
      <c r="B182" s="25">
        <f>'12ヶ月前納一覧'!B257</f>
        <v>710000</v>
      </c>
      <c r="C182" s="4" t="s">
        <v>12</v>
      </c>
      <c r="D182" s="5">
        <f>'12ヶ月前納一覧'!D257</f>
        <v>67947</v>
      </c>
      <c r="E182" s="5">
        <f>'12ヶ月前納一覧'!E257</f>
        <v>67726</v>
      </c>
      <c r="F182" s="5">
        <f>'12ヶ月前納一覧'!F257</f>
        <v>135231</v>
      </c>
      <c r="G182" s="5">
        <f>'12ヶ月前納一覧'!G257</f>
        <v>202515</v>
      </c>
      <c r="H182" s="5">
        <f>'12ヶ月前納一覧'!H257</f>
        <v>269579</v>
      </c>
      <c r="I182" s="5">
        <f>'12ヶ月前納一覧'!I257</f>
        <v>336424</v>
      </c>
      <c r="J182" s="5">
        <f>'12ヶ月前納一覧'!J257</f>
        <v>403051</v>
      </c>
      <c r="K182" s="5">
        <f>'12ヶ月前納一覧'!K257</f>
        <v>469462</v>
      </c>
      <c r="L182" s="5">
        <f>'12ヶ月前納一覧'!L257</f>
        <v>535655</v>
      </c>
      <c r="M182" s="5">
        <f>'12ヶ月前納一覧'!M257</f>
        <v>601633</v>
      </c>
      <c r="N182" s="5">
        <f>'12ヶ月前納一覧'!N257</f>
        <v>667395</v>
      </c>
      <c r="O182" s="5">
        <f>'12ヶ月前納一覧'!O257</f>
        <v>732942</v>
      </c>
      <c r="P182" s="5">
        <f>'12ヶ月前納一覧'!P257</f>
        <v>798276</v>
      </c>
      <c r="Q182" s="4" t="s">
        <v>12</v>
      </c>
      <c r="R182" s="26">
        <f>B182</f>
        <v>710000</v>
      </c>
      <c r="S182">
        <f t="shared" si="3"/>
        <v>1</v>
      </c>
    </row>
    <row r="183" spans="2:19">
      <c r="B183" s="25">
        <f>B182+1</f>
        <v>710001</v>
      </c>
      <c r="C183" s="1" t="s">
        <v>13</v>
      </c>
      <c r="D183" s="8">
        <f>'12ヶ月前納一覧'!D258</f>
        <v>923</v>
      </c>
      <c r="E183" s="9">
        <f>'12ヶ月前納一覧'!E258</f>
        <v>919</v>
      </c>
      <c r="F183" s="9">
        <f>'12ヶ月前納一覧'!F258</f>
        <v>1836</v>
      </c>
      <c r="G183" s="9">
        <f>'12ヶ月前納一覧'!G258</f>
        <v>2750</v>
      </c>
      <c r="H183" s="9">
        <f>'12ヶ月前納一覧'!H258</f>
        <v>3661</v>
      </c>
      <c r="I183" s="9">
        <f>'12ヶ月前納一覧'!I258</f>
        <v>4570</v>
      </c>
      <c r="J183" s="9">
        <f>'12ヶ月前納一覧'!J258</f>
        <v>5475</v>
      </c>
      <c r="K183" s="9">
        <f>'12ヶ月前納一覧'!K258</f>
        <v>6377</v>
      </c>
      <c r="L183" s="9">
        <f>'12ヶ月前納一覧'!L258</f>
        <v>7276</v>
      </c>
      <c r="M183" s="9">
        <f>'12ヶ月前納一覧'!M258</f>
        <v>8172</v>
      </c>
      <c r="N183" s="9">
        <f>'12ヶ月前納一覧'!N258</f>
        <v>9065</v>
      </c>
      <c r="O183" s="9">
        <f>'12ヶ月前納一覧'!O258</f>
        <v>9956</v>
      </c>
      <c r="P183" s="10">
        <f>'12ヶ月前納一覧'!P258</f>
        <v>10843</v>
      </c>
      <c r="Q183" s="1" t="s">
        <v>13</v>
      </c>
      <c r="R183" s="26">
        <f>B182</f>
        <v>710000</v>
      </c>
      <c r="S183">
        <f t="shared" si="3"/>
        <v>1</v>
      </c>
    </row>
    <row r="184" spans="2:19">
      <c r="B184" s="25">
        <f>B183+1</f>
        <v>710002</v>
      </c>
      <c r="C184" s="1" t="s">
        <v>14</v>
      </c>
      <c r="D184" s="8">
        <f>'12ヶ月前納一覧'!D259</f>
        <v>68870</v>
      </c>
      <c r="E184" s="9">
        <f>'12ヶ月前納一覧'!E259</f>
        <v>68645</v>
      </c>
      <c r="F184" s="9">
        <f>'12ヶ月前納一覧'!F259</f>
        <v>137067</v>
      </c>
      <c r="G184" s="9">
        <f>'12ヶ月前納一覧'!G259</f>
        <v>205265</v>
      </c>
      <c r="H184" s="9">
        <f>'12ヶ月前納一覧'!H259</f>
        <v>273240</v>
      </c>
      <c r="I184" s="9">
        <f>'12ヶ月前納一覧'!I259</f>
        <v>340994</v>
      </c>
      <c r="J184" s="9">
        <f>'12ヶ月前納一覧'!J259</f>
        <v>408526</v>
      </c>
      <c r="K184" s="9">
        <f>'12ヶ月前納一覧'!K259</f>
        <v>475839</v>
      </c>
      <c r="L184" s="9">
        <f>'12ヶ月前納一覧'!L259</f>
        <v>542931</v>
      </c>
      <c r="M184" s="9">
        <f>'12ヶ月前納一覧'!M259</f>
        <v>609805</v>
      </c>
      <c r="N184" s="9">
        <f>'12ヶ月前納一覧'!N259</f>
        <v>676460</v>
      </c>
      <c r="O184" s="9">
        <f>'12ヶ月前納一覧'!O259</f>
        <v>742898</v>
      </c>
      <c r="P184" s="9">
        <f>'12ヶ月前納一覧'!P259</f>
        <v>809119</v>
      </c>
      <c r="Q184" s="1" t="s">
        <v>14</v>
      </c>
      <c r="R184" s="26">
        <f>B182</f>
        <v>710000</v>
      </c>
      <c r="S184">
        <f t="shared" si="3"/>
        <v>1</v>
      </c>
    </row>
    <row r="185" spans="2:19">
      <c r="B185" s="25">
        <f>B184+1</f>
        <v>710003</v>
      </c>
      <c r="C185" s="1" t="s">
        <v>27</v>
      </c>
      <c r="D185" s="8">
        <f>'12ヶ月前納一覧'!D260</f>
        <v>11644</v>
      </c>
      <c r="E185" s="9">
        <f>'12ヶ月前納一覧'!E260</f>
        <v>11606</v>
      </c>
      <c r="F185" s="9">
        <f>'12ヶ月前納一覧'!F260</f>
        <v>23174</v>
      </c>
      <c r="G185" s="9">
        <f>'12ヶ月前納一覧'!G260</f>
        <v>34704</v>
      </c>
      <c r="H185" s="9">
        <f>'12ヶ月前納一覧'!H260</f>
        <v>46197</v>
      </c>
      <c r="I185" s="9">
        <f>'12ヶ月前納一覧'!I260</f>
        <v>57652</v>
      </c>
      <c r="J185" s="9">
        <f>'12ヶ月前納一覧'!J260</f>
        <v>69070</v>
      </c>
      <c r="K185" s="9">
        <f>'12ヶ月前納一覧'!K260</f>
        <v>80451</v>
      </c>
      <c r="L185" s="9">
        <f>'12ヶ月前納一覧'!L260</f>
        <v>91794</v>
      </c>
      <c r="M185" s="9">
        <f>'12ヶ月前納一覧'!M260</f>
        <v>103101</v>
      </c>
      <c r="N185" s="9">
        <f>'12ヶ月前納一覧'!N260</f>
        <v>114370</v>
      </c>
      <c r="O185" s="9">
        <f>'12ヶ月前納一覧'!O260</f>
        <v>125603</v>
      </c>
      <c r="P185" s="10">
        <f>'12ヶ月前納一覧'!P260</f>
        <v>136799</v>
      </c>
      <c r="Q185" s="1" t="s">
        <v>27</v>
      </c>
      <c r="R185" s="26">
        <f>B182</f>
        <v>710000</v>
      </c>
      <c r="S185">
        <f t="shared" si="3"/>
        <v>1</v>
      </c>
    </row>
    <row r="186" spans="2:19">
      <c r="B186" s="25">
        <f>B185+1</f>
        <v>710004</v>
      </c>
      <c r="C186" s="1" t="s">
        <v>28</v>
      </c>
      <c r="D186" s="18">
        <f>'12ヶ月前納一覧'!D261</f>
        <v>80514</v>
      </c>
      <c r="E186" s="19">
        <f>'12ヶ月前納一覧'!E261</f>
        <v>80251</v>
      </c>
      <c r="F186" s="19">
        <f>'12ヶ月前納一覧'!F261</f>
        <v>160241</v>
      </c>
      <c r="G186" s="19">
        <f>'12ヶ月前納一覧'!G261</f>
        <v>239969</v>
      </c>
      <c r="H186" s="19">
        <f>'12ヶ月前納一覧'!H261</f>
        <v>319437</v>
      </c>
      <c r="I186" s="19">
        <f>'12ヶ月前納一覧'!I261</f>
        <v>398646</v>
      </c>
      <c r="J186" s="19">
        <f>'12ヶ月前納一覧'!J261</f>
        <v>477596</v>
      </c>
      <c r="K186" s="19">
        <f>'12ヶ月前納一覧'!K261</f>
        <v>556290</v>
      </c>
      <c r="L186" s="19">
        <f>'12ヶ月前納一覧'!L261</f>
        <v>634725</v>
      </c>
      <c r="M186" s="19">
        <f>'12ヶ月前納一覧'!M261</f>
        <v>712906</v>
      </c>
      <c r="N186" s="19">
        <f>'12ヶ月前納一覧'!N261</f>
        <v>790830</v>
      </c>
      <c r="O186" s="19">
        <f>'12ヶ月前納一覧'!O261</f>
        <v>868501</v>
      </c>
      <c r="P186" s="23">
        <f>'12ヶ月前納一覧'!P261</f>
        <v>945918</v>
      </c>
      <c r="Q186" s="1" t="s">
        <v>28</v>
      </c>
      <c r="R186" s="26">
        <f>B182</f>
        <v>710000</v>
      </c>
      <c r="S186">
        <f t="shared" si="3"/>
        <v>1</v>
      </c>
    </row>
    <row r="187" spans="2:19">
      <c r="B187" s="25">
        <f>'12ヶ月前納一覧'!B262</f>
        <v>750000</v>
      </c>
      <c r="C187" s="4" t="s">
        <v>12</v>
      </c>
      <c r="D187" s="5">
        <f>'12ヶ月前納一覧'!D262</f>
        <v>71775</v>
      </c>
      <c r="E187" s="6">
        <f>'12ヶ月前納一覧'!E262</f>
        <v>71542</v>
      </c>
      <c r="F187" s="6">
        <f>'12ヶ月前納一覧'!F262</f>
        <v>142849</v>
      </c>
      <c r="G187" s="6">
        <f>'12ヶ月前納一覧'!G262</f>
        <v>213924</v>
      </c>
      <c r="H187" s="6">
        <f>'12ヶ月前納一覧'!H262</f>
        <v>284766</v>
      </c>
      <c r="I187" s="6">
        <f>'12ヶ月前納一覧'!I262</f>
        <v>355378</v>
      </c>
      <c r="J187" s="6">
        <f>'12ヶ月前納一覧'!J262</f>
        <v>425759</v>
      </c>
      <c r="K187" s="6">
        <f>'12ヶ月前納一覧'!K262</f>
        <v>495910</v>
      </c>
      <c r="L187" s="6">
        <f>'12ヶ月前納一覧'!L262</f>
        <v>565833</v>
      </c>
      <c r="M187" s="6">
        <f>'12ヶ月前納一覧'!M262</f>
        <v>635527</v>
      </c>
      <c r="N187" s="6">
        <f>'12ヶ月前納一覧'!N262</f>
        <v>704995</v>
      </c>
      <c r="O187" s="6">
        <f>'12ヶ月前納一覧'!O262</f>
        <v>774235</v>
      </c>
      <c r="P187" s="7">
        <f>'12ヶ月前納一覧'!P262</f>
        <v>843250</v>
      </c>
      <c r="Q187" s="4" t="s">
        <v>12</v>
      </c>
      <c r="R187" s="26">
        <f>B187</f>
        <v>750000</v>
      </c>
      <c r="S187">
        <f t="shared" si="3"/>
        <v>1</v>
      </c>
    </row>
    <row r="188" spans="2:19">
      <c r="B188" s="25">
        <f t="shared" ref="B188:B206" si="4">B187+1</f>
        <v>750001</v>
      </c>
      <c r="C188" s="1" t="s">
        <v>13</v>
      </c>
      <c r="D188" s="8">
        <f>'12ヶ月前納一覧'!D263</f>
        <v>975</v>
      </c>
      <c r="E188" s="9">
        <f>'12ヶ月前納一覧'!E263</f>
        <v>971</v>
      </c>
      <c r="F188" s="9">
        <f>'12ヶ月前納一覧'!F263</f>
        <v>1940</v>
      </c>
      <c r="G188" s="9">
        <f>'12ヶ月前納一覧'!G263</f>
        <v>2905</v>
      </c>
      <c r="H188" s="9">
        <f>'12ヶ月前納一覧'!H263</f>
        <v>3868</v>
      </c>
      <c r="I188" s="9">
        <f>'12ヶ月前納一覧'!I263</f>
        <v>4827</v>
      </c>
      <c r="J188" s="9">
        <f>'12ヶ月前納一覧'!J263</f>
        <v>5783</v>
      </c>
      <c r="K188" s="9">
        <f>'12ヶ月前納一覧'!K263</f>
        <v>6736</v>
      </c>
      <c r="L188" s="9">
        <f>'12ヶ月前納一覧'!L263</f>
        <v>7686</v>
      </c>
      <c r="M188" s="9">
        <f>'12ヶ月前納一覧'!M263</f>
        <v>8633</v>
      </c>
      <c r="N188" s="9">
        <f>'12ヶ月前納一覧'!N263</f>
        <v>9576</v>
      </c>
      <c r="O188" s="9">
        <f>'12ヶ月前納一覧'!O263</f>
        <v>10517</v>
      </c>
      <c r="P188" s="10">
        <f>'12ヶ月前納一覧'!P263</f>
        <v>11454</v>
      </c>
      <c r="Q188" s="1" t="s">
        <v>13</v>
      </c>
      <c r="R188" s="26">
        <f>B187</f>
        <v>750000</v>
      </c>
      <c r="S188">
        <f t="shared" si="3"/>
        <v>1</v>
      </c>
    </row>
    <row r="189" spans="2:19">
      <c r="B189" s="25">
        <f t="shared" si="4"/>
        <v>750002</v>
      </c>
      <c r="C189" s="1" t="s">
        <v>14</v>
      </c>
      <c r="D189" s="8">
        <f>'12ヶ月前納一覧'!D264</f>
        <v>72750</v>
      </c>
      <c r="E189" s="9">
        <f>'12ヶ月前納一覧'!E264</f>
        <v>72513</v>
      </c>
      <c r="F189" s="9">
        <f>'12ヶ月前納一覧'!F264</f>
        <v>144789</v>
      </c>
      <c r="G189" s="9">
        <f>'12ヶ月前納一覧'!G264</f>
        <v>216829</v>
      </c>
      <c r="H189" s="9">
        <f>'12ヶ月前納一覧'!H264</f>
        <v>288634</v>
      </c>
      <c r="I189" s="9">
        <f>'12ヶ月前納一覧'!I264</f>
        <v>360205</v>
      </c>
      <c r="J189" s="9">
        <f>'12ヶ月前納一覧'!J264</f>
        <v>431542</v>
      </c>
      <c r="K189" s="9">
        <f>'12ヶ月前納一覧'!K264</f>
        <v>502646</v>
      </c>
      <c r="L189" s="9">
        <f>'12ヶ月前納一覧'!L264</f>
        <v>573519</v>
      </c>
      <c r="M189" s="9">
        <f>'12ヶ月前納一覧'!M264</f>
        <v>644160</v>
      </c>
      <c r="N189" s="9">
        <f>'12ヶ月前納一覧'!N264</f>
        <v>714571</v>
      </c>
      <c r="O189" s="9">
        <f>'12ヶ月前納一覧'!O264</f>
        <v>784752</v>
      </c>
      <c r="P189" s="9">
        <f>'12ヶ月前納一覧'!P264</f>
        <v>854704</v>
      </c>
      <c r="Q189" s="1" t="s">
        <v>14</v>
      </c>
      <c r="R189" s="26">
        <f>B187</f>
        <v>750000</v>
      </c>
      <c r="S189">
        <f t="shared" si="3"/>
        <v>1</v>
      </c>
    </row>
    <row r="190" spans="2:19">
      <c r="B190" s="25">
        <f t="shared" si="4"/>
        <v>750003</v>
      </c>
      <c r="C190" s="1" t="s">
        <v>27</v>
      </c>
      <c r="D190" s="8">
        <f>'12ヶ月前納一覧'!D265</f>
        <v>12300</v>
      </c>
      <c r="E190" s="9">
        <f>'12ヶ月前納一覧'!E265</f>
        <v>12259</v>
      </c>
      <c r="F190" s="9">
        <f>'12ヶ月前納一覧'!F265</f>
        <v>24479</v>
      </c>
      <c r="G190" s="9">
        <f>'12ヶ月前納一覧'!G265</f>
        <v>36659</v>
      </c>
      <c r="H190" s="9">
        <f>'12ヶ月前納一覧'!H265</f>
        <v>48799</v>
      </c>
      <c r="I190" s="9">
        <f>'12ヶ月前納一覧'!I265</f>
        <v>60900</v>
      </c>
      <c r="J190" s="9">
        <f>'12ヶ月前納一覧'!J265</f>
        <v>72961</v>
      </c>
      <c r="K190" s="9">
        <f>'12ヶ月前納一覧'!K265</f>
        <v>84983</v>
      </c>
      <c r="L190" s="9">
        <f>'12ヶ月前納一覧'!L265</f>
        <v>96966</v>
      </c>
      <c r="M190" s="9">
        <f>'12ヶ月前納一覧'!M265</f>
        <v>108909</v>
      </c>
      <c r="N190" s="9">
        <f>'12ヶ月前納一覧'!N265</f>
        <v>120814</v>
      </c>
      <c r="O190" s="9">
        <f>'12ヶ月前納一覧'!O265</f>
        <v>132679</v>
      </c>
      <c r="P190" s="10">
        <f>'12ヶ月前納一覧'!P265</f>
        <v>144506</v>
      </c>
      <c r="Q190" s="1" t="s">
        <v>27</v>
      </c>
      <c r="R190" s="26">
        <f>B187</f>
        <v>750000</v>
      </c>
      <c r="S190">
        <f t="shared" si="3"/>
        <v>1</v>
      </c>
    </row>
    <row r="191" spans="2:19">
      <c r="B191" s="25">
        <f t="shared" si="4"/>
        <v>750004</v>
      </c>
      <c r="C191" s="1" t="s">
        <v>28</v>
      </c>
      <c r="D191" s="18">
        <f>'12ヶ月前納一覧'!D266</f>
        <v>85050</v>
      </c>
      <c r="E191" s="19">
        <f>'12ヶ月前納一覧'!E266</f>
        <v>84772</v>
      </c>
      <c r="F191" s="19">
        <f>'12ヶ月前納一覧'!F266</f>
        <v>169268</v>
      </c>
      <c r="G191" s="19">
        <f>'12ヶ月前納一覧'!G266</f>
        <v>253488</v>
      </c>
      <c r="H191" s="19">
        <f>'12ヶ月前納一覧'!H266</f>
        <v>337433</v>
      </c>
      <c r="I191" s="19">
        <f>'12ヶ月前納一覧'!I266</f>
        <v>421105</v>
      </c>
      <c r="J191" s="19">
        <f>'12ヶ月前納一覧'!J266</f>
        <v>504503</v>
      </c>
      <c r="K191" s="19">
        <f>'12ヶ月前納一覧'!K266</f>
        <v>587629</v>
      </c>
      <c r="L191" s="19">
        <f>'12ヶ月前納一覧'!L266</f>
        <v>670485</v>
      </c>
      <c r="M191" s="19">
        <f>'12ヶ月前納一覧'!M266</f>
        <v>753069</v>
      </c>
      <c r="N191" s="19">
        <f>'12ヶ月前納一覧'!N266</f>
        <v>835385</v>
      </c>
      <c r="O191" s="19">
        <f>'12ヶ月前納一覧'!O266</f>
        <v>917431</v>
      </c>
      <c r="P191" s="23">
        <f>'12ヶ月前納一覧'!P266</f>
        <v>999210</v>
      </c>
      <c r="Q191" s="1" t="s">
        <v>28</v>
      </c>
      <c r="R191" s="26">
        <f>B187</f>
        <v>750000</v>
      </c>
      <c r="S191">
        <f t="shared" si="3"/>
        <v>1</v>
      </c>
    </row>
    <row r="192" spans="2:19">
      <c r="B192" s="25">
        <f>'12ヶ月前納一覧'!B267</f>
        <v>790000</v>
      </c>
      <c r="C192" s="4" t="s">
        <v>12</v>
      </c>
      <c r="D192" s="5">
        <f>'12ヶ月前納一覧'!D267</f>
        <v>75603</v>
      </c>
      <c r="E192" s="6">
        <f>'12ヶ月前納一覧'!E267</f>
        <v>75357</v>
      </c>
      <c r="F192" s="6">
        <f>'12ヶ月前納一覧'!F267</f>
        <v>150468</v>
      </c>
      <c r="G192" s="6">
        <f>'12ヶ月前納一覧'!G267</f>
        <v>225333</v>
      </c>
      <c r="H192" s="6">
        <f>'12ヶ月前納一覧'!H267</f>
        <v>299954</v>
      </c>
      <c r="I192" s="6">
        <f>'12ヶ月前納一覧'!I267</f>
        <v>374332</v>
      </c>
      <c r="J192" s="6">
        <f>'12ヶ月前納一覧'!J267</f>
        <v>448465</v>
      </c>
      <c r="K192" s="6">
        <f>'12ヶ月前納一覧'!K267</f>
        <v>522359</v>
      </c>
      <c r="L192" s="6">
        <f>'12ヶ月前納一覧'!L267</f>
        <v>596010</v>
      </c>
      <c r="M192" s="6">
        <f>'12ヶ月前納一覧'!M267</f>
        <v>669422</v>
      </c>
      <c r="N192" s="6">
        <f>'12ヶ月前納一覧'!N267</f>
        <v>742594</v>
      </c>
      <c r="O192" s="6">
        <f>'12ヶ月前納一覧'!O267</f>
        <v>815527</v>
      </c>
      <c r="P192" s="7">
        <f>'12ヶ月前納一覧'!P267</f>
        <v>888223</v>
      </c>
      <c r="Q192" s="4" t="s">
        <v>12</v>
      </c>
      <c r="R192" s="26">
        <f>B192</f>
        <v>790000</v>
      </c>
      <c r="S192">
        <f t="shared" si="3"/>
        <v>1</v>
      </c>
    </row>
    <row r="193" spans="2:19">
      <c r="B193" s="25">
        <f>B192+1</f>
        <v>790001</v>
      </c>
      <c r="C193" s="1" t="s">
        <v>13</v>
      </c>
      <c r="D193" s="8">
        <f>'12ヶ月前納一覧'!D268</f>
        <v>1027</v>
      </c>
      <c r="E193" s="9">
        <f>'12ヶ月前納一覧'!E268</f>
        <v>1023</v>
      </c>
      <c r="F193" s="9">
        <f>'12ヶ月前納一覧'!F268</f>
        <v>2043</v>
      </c>
      <c r="G193" s="9">
        <f>'12ヶ月前納一覧'!G268</f>
        <v>3060</v>
      </c>
      <c r="H193" s="9">
        <f>'12ヶ月前納一覧'!H268</f>
        <v>4074</v>
      </c>
      <c r="I193" s="9">
        <f>'12ヶ月前納一覧'!I268</f>
        <v>5084</v>
      </c>
      <c r="J193" s="9">
        <f>'12ヶ月前納一覧'!J268</f>
        <v>6092</v>
      </c>
      <c r="K193" s="9">
        <f>'12ヶ月前納一覧'!K268</f>
        <v>7095</v>
      </c>
      <c r="L193" s="9">
        <f>'12ヶ月前納一覧'!L268</f>
        <v>8096</v>
      </c>
      <c r="M193" s="9">
        <f>'12ヶ月前納一覧'!M268</f>
        <v>9093</v>
      </c>
      <c r="N193" s="9">
        <f>'12ヶ月前納一覧'!N268</f>
        <v>10087</v>
      </c>
      <c r="O193" s="9">
        <f>'12ヶ月前納一覧'!O268</f>
        <v>11078</v>
      </c>
      <c r="P193" s="10">
        <f>'12ヶ月前納一覧'!P268</f>
        <v>12065</v>
      </c>
      <c r="Q193" s="1" t="s">
        <v>13</v>
      </c>
      <c r="R193" s="26">
        <f>B192</f>
        <v>790000</v>
      </c>
      <c r="S193">
        <f t="shared" si="3"/>
        <v>1</v>
      </c>
    </row>
    <row r="194" spans="2:19">
      <c r="B194" s="25">
        <f t="shared" si="4"/>
        <v>790002</v>
      </c>
      <c r="C194" s="1" t="s">
        <v>14</v>
      </c>
      <c r="D194" s="8">
        <f>'12ヶ月前納一覧'!D269</f>
        <v>76630</v>
      </c>
      <c r="E194" s="9">
        <f>'12ヶ月前納一覧'!E269</f>
        <v>76380</v>
      </c>
      <c r="F194" s="9">
        <f>'12ヶ月前納一覧'!F269</f>
        <v>152511</v>
      </c>
      <c r="G194" s="9">
        <f>'12ヶ月前納一覧'!G269</f>
        <v>228393</v>
      </c>
      <c r="H194" s="9">
        <f>'12ヶ月前納一覧'!H269</f>
        <v>304028</v>
      </c>
      <c r="I194" s="9">
        <f>'12ヶ月前納一覧'!I269</f>
        <v>379416</v>
      </c>
      <c r="J194" s="9">
        <f>'12ヶ月前納一覧'!J269</f>
        <v>454557</v>
      </c>
      <c r="K194" s="9">
        <f>'12ヶ月前納一覧'!K269</f>
        <v>529454</v>
      </c>
      <c r="L194" s="9">
        <f>'12ヶ月前納一覧'!L269</f>
        <v>604106</v>
      </c>
      <c r="M194" s="9">
        <f>'12ヶ月前納一覧'!M269</f>
        <v>678515</v>
      </c>
      <c r="N194" s="9">
        <f>'12ヶ月前納一覧'!N269</f>
        <v>752681</v>
      </c>
      <c r="O194" s="9">
        <f>'12ヶ月前納一覧'!O269</f>
        <v>826605</v>
      </c>
      <c r="P194" s="9">
        <f>'12ヶ月前納一覧'!P269</f>
        <v>900288</v>
      </c>
      <c r="Q194" s="1" t="s">
        <v>14</v>
      </c>
      <c r="R194" s="26">
        <f>B192</f>
        <v>790000</v>
      </c>
      <c r="S194">
        <f t="shared" si="3"/>
        <v>1</v>
      </c>
    </row>
    <row r="195" spans="2:19">
      <c r="B195" s="25">
        <f t="shared" si="4"/>
        <v>790003</v>
      </c>
      <c r="C195" s="1" t="s">
        <v>27</v>
      </c>
      <c r="D195" s="8">
        <f>'12ヶ月前納一覧'!D270</f>
        <v>12956</v>
      </c>
      <c r="E195" s="9">
        <f>'12ヶ月前納一覧'!E270</f>
        <v>12913</v>
      </c>
      <c r="F195" s="9">
        <f>'12ヶ月前納一覧'!F270</f>
        <v>25785</v>
      </c>
      <c r="G195" s="9">
        <f>'12ヶ月前納一覧'!G270</f>
        <v>38614</v>
      </c>
      <c r="H195" s="9">
        <f>'12ヶ月前納一覧'!H270</f>
        <v>51402</v>
      </c>
      <c r="I195" s="9">
        <f>'12ヶ月前納一覧'!I270</f>
        <v>64148</v>
      </c>
      <c r="J195" s="9">
        <f>'12ヶ月前納一覧'!J270</f>
        <v>76853</v>
      </c>
      <c r="K195" s="9">
        <f>'12ヶ月前納一覧'!K270</f>
        <v>89515</v>
      </c>
      <c r="L195" s="9">
        <f>'12ヶ月前納一覧'!L270</f>
        <v>102137</v>
      </c>
      <c r="M195" s="9">
        <f>'12ヶ月前納一覧'!M270</f>
        <v>114718</v>
      </c>
      <c r="N195" s="9">
        <f>'12ヶ月前納一覧'!N270</f>
        <v>127257</v>
      </c>
      <c r="O195" s="9">
        <f>'12ヶ月前納一覧'!O270</f>
        <v>139755</v>
      </c>
      <c r="P195" s="10">
        <f>'12ヶ月前納一覧'!P270</f>
        <v>152213</v>
      </c>
      <c r="Q195" s="1" t="s">
        <v>27</v>
      </c>
      <c r="R195" s="26">
        <f>B192</f>
        <v>790000</v>
      </c>
      <c r="S195">
        <f t="shared" ref="S195:S251" si="5">COUNTIF(D:D,D195)</f>
        <v>1</v>
      </c>
    </row>
    <row r="196" spans="2:19">
      <c r="B196" s="25">
        <f t="shared" si="4"/>
        <v>790004</v>
      </c>
      <c r="C196" s="1" t="s">
        <v>28</v>
      </c>
      <c r="D196" s="18">
        <f>'12ヶ月前納一覧'!D271</f>
        <v>89586</v>
      </c>
      <c r="E196" s="19">
        <f>'12ヶ月前納一覧'!E271</f>
        <v>89293</v>
      </c>
      <c r="F196" s="19">
        <f>'12ヶ月前納一覧'!F271</f>
        <v>178296</v>
      </c>
      <c r="G196" s="19">
        <f>'12ヶ月前納一覧'!G271</f>
        <v>267007</v>
      </c>
      <c r="H196" s="19">
        <f>'12ヶ月前納一覧'!H271</f>
        <v>355430</v>
      </c>
      <c r="I196" s="19">
        <f>'12ヶ月前納一覧'!I271</f>
        <v>443564</v>
      </c>
      <c r="J196" s="19">
        <f>'12ヶ月前納一覧'!J271</f>
        <v>531410</v>
      </c>
      <c r="K196" s="19">
        <f>'12ヶ月前納一覧'!K271</f>
        <v>618969</v>
      </c>
      <c r="L196" s="19">
        <f>'12ヶ月前納一覧'!L271</f>
        <v>706243</v>
      </c>
      <c r="M196" s="19">
        <f>'12ヶ月前納一覧'!M271</f>
        <v>793233</v>
      </c>
      <c r="N196" s="19">
        <f>'12ヶ月前納一覧'!N271</f>
        <v>879938</v>
      </c>
      <c r="O196" s="19">
        <f>'12ヶ月前納一覧'!O271</f>
        <v>966360</v>
      </c>
      <c r="P196" s="23">
        <f>'12ヶ月前納一覧'!P271</f>
        <v>1052501</v>
      </c>
      <c r="Q196" s="1" t="s">
        <v>28</v>
      </c>
      <c r="R196" s="26">
        <f>B192</f>
        <v>790000</v>
      </c>
      <c r="S196">
        <f t="shared" si="5"/>
        <v>1</v>
      </c>
    </row>
    <row r="197" spans="2:19">
      <c r="B197" s="25">
        <f>'12ヶ月前納一覧'!B272</f>
        <v>830000</v>
      </c>
      <c r="C197" s="4" t="s">
        <v>12</v>
      </c>
      <c r="D197" s="5">
        <f>'12ヶ月前納一覧'!D272</f>
        <v>79431</v>
      </c>
      <c r="E197" s="6">
        <f>'12ヶ月前納一覧'!E272</f>
        <v>79172</v>
      </c>
      <c r="F197" s="6">
        <f>'12ヶ月前納一覧'!F272</f>
        <v>158086</v>
      </c>
      <c r="G197" s="6">
        <f>'12ヶ月前納一覧'!G272</f>
        <v>236742</v>
      </c>
      <c r="H197" s="6">
        <f>'12ヶ月前納一覧'!H272</f>
        <v>315141</v>
      </c>
      <c r="I197" s="6">
        <f>'12ヶ月前納一覧'!I272</f>
        <v>393284</v>
      </c>
      <c r="J197" s="6">
        <f>'12ヶ月前納一覧'!J272</f>
        <v>471173</v>
      </c>
      <c r="K197" s="6">
        <f>'12ヶ月前納一覧'!K272</f>
        <v>548807</v>
      </c>
      <c r="L197" s="6">
        <f>'12ヶ月前納一覧'!L272</f>
        <v>626188</v>
      </c>
      <c r="M197" s="6">
        <f>'12ヶ月前納一覧'!M272</f>
        <v>703317</v>
      </c>
      <c r="N197" s="6">
        <f>'12ヶ月前納一覧'!N272</f>
        <v>780194</v>
      </c>
      <c r="O197" s="6">
        <f>'12ヶ月前納一覧'!O272</f>
        <v>856819</v>
      </c>
      <c r="P197" s="7">
        <f>'12ヶ月前納一覧'!P272</f>
        <v>933196</v>
      </c>
      <c r="Q197" s="4" t="s">
        <v>12</v>
      </c>
      <c r="R197" s="26">
        <f>B197</f>
        <v>830000</v>
      </c>
      <c r="S197">
        <f t="shared" si="5"/>
        <v>1</v>
      </c>
    </row>
    <row r="198" spans="2:19">
      <c r="B198" s="25">
        <f>B197+1</f>
        <v>830001</v>
      </c>
      <c r="C198" s="1" t="s">
        <v>13</v>
      </c>
      <c r="D198" s="8">
        <f>'12ヶ月前納一覧'!D273</f>
        <v>1079</v>
      </c>
      <c r="E198" s="9">
        <f>'12ヶ月前納一覧'!E273</f>
        <v>1075</v>
      </c>
      <c r="F198" s="9">
        <f>'12ヶ月前納一覧'!F273</f>
        <v>2147</v>
      </c>
      <c r="G198" s="9">
        <f>'12ヶ月前納一覧'!G273</f>
        <v>3215</v>
      </c>
      <c r="H198" s="9">
        <f>'12ヶ月前納一覧'!H273</f>
        <v>4280</v>
      </c>
      <c r="I198" s="9">
        <f>'12ヶ月前納一覧'!I273</f>
        <v>5342</v>
      </c>
      <c r="J198" s="9">
        <f>'12ヶ月前納一覧'!J273</f>
        <v>6400</v>
      </c>
      <c r="K198" s="9">
        <f>'12ヶ月前納一覧'!K273</f>
        <v>7455</v>
      </c>
      <c r="L198" s="9">
        <f>'12ヶ月前納一覧'!L273</f>
        <v>8506</v>
      </c>
      <c r="M198" s="9">
        <f>'12ヶ月前納一覧'!M273</f>
        <v>9553</v>
      </c>
      <c r="N198" s="9">
        <f>'12ヶ月前納一覧'!N273</f>
        <v>10598</v>
      </c>
      <c r="O198" s="9">
        <f>'12ヶ月前納一覧'!O273</f>
        <v>11639</v>
      </c>
      <c r="P198" s="10">
        <f>'12ヶ月前納一覧'!P273</f>
        <v>12676</v>
      </c>
      <c r="Q198" s="1" t="s">
        <v>13</v>
      </c>
      <c r="R198" s="26">
        <f>B197</f>
        <v>830000</v>
      </c>
      <c r="S198">
        <f t="shared" si="5"/>
        <v>1</v>
      </c>
    </row>
    <row r="199" spans="2:19">
      <c r="B199" s="25">
        <f t="shared" si="4"/>
        <v>830002</v>
      </c>
      <c r="C199" s="1" t="s">
        <v>14</v>
      </c>
      <c r="D199" s="8">
        <f>'12ヶ月前納一覧'!D274</f>
        <v>80510</v>
      </c>
      <c r="E199" s="9">
        <f>'12ヶ月前納一覧'!E274</f>
        <v>80247</v>
      </c>
      <c r="F199" s="9">
        <f>'12ヶ月前納一覧'!F274</f>
        <v>160233</v>
      </c>
      <c r="G199" s="9">
        <f>'12ヶ月前納一覧'!G274</f>
        <v>239957</v>
      </c>
      <c r="H199" s="9">
        <f>'12ヶ月前納一覧'!H274</f>
        <v>319421</v>
      </c>
      <c r="I199" s="9">
        <f>'12ヶ月前納一覧'!I274</f>
        <v>398626</v>
      </c>
      <c r="J199" s="9">
        <f>'12ヶ月前納一覧'!J274</f>
        <v>477573</v>
      </c>
      <c r="K199" s="9">
        <f>'12ヶ月前納一覧'!K274</f>
        <v>556262</v>
      </c>
      <c r="L199" s="9">
        <f>'12ヶ月前納一覧'!L274</f>
        <v>634694</v>
      </c>
      <c r="M199" s="9">
        <f>'12ヶ月前納一覧'!M274</f>
        <v>712870</v>
      </c>
      <c r="N199" s="9">
        <f>'12ヶ月前納一覧'!N274</f>
        <v>790792</v>
      </c>
      <c r="O199" s="9">
        <f>'12ヶ月前納一覧'!O274</f>
        <v>868458</v>
      </c>
      <c r="P199" s="9">
        <f>'12ヶ月前納一覧'!P274</f>
        <v>945872</v>
      </c>
      <c r="Q199" s="1" t="s">
        <v>14</v>
      </c>
      <c r="R199" s="26">
        <f>B197</f>
        <v>830000</v>
      </c>
      <c r="S199">
        <f t="shared" si="5"/>
        <v>1</v>
      </c>
    </row>
    <row r="200" spans="2:19">
      <c r="B200" s="25">
        <f t="shared" si="4"/>
        <v>830003</v>
      </c>
      <c r="C200" s="1" t="s">
        <v>27</v>
      </c>
      <c r="D200" s="8">
        <f>'12ヶ月前納一覧'!D275</f>
        <v>13612</v>
      </c>
      <c r="E200" s="9">
        <f>'12ヶ月前納一覧'!E275</f>
        <v>13567</v>
      </c>
      <c r="F200" s="9">
        <f>'12ヶ月前納一覧'!F275</f>
        <v>27090</v>
      </c>
      <c r="G200" s="9">
        <f>'12ヶ月前納一覧'!G275</f>
        <v>40570</v>
      </c>
      <c r="H200" s="9">
        <f>'12ヶ月前納一覧'!H275</f>
        <v>54005</v>
      </c>
      <c r="I200" s="9">
        <f>'12ヶ月前納一覧'!I275</f>
        <v>67396</v>
      </c>
      <c r="J200" s="9">
        <f>'12ヶ月前納一覧'!J275</f>
        <v>80744</v>
      </c>
      <c r="K200" s="9">
        <f>'12ヶ月前納一覧'!K275</f>
        <v>94048</v>
      </c>
      <c r="L200" s="9">
        <f>'12ヶ月前納一覧'!L275</f>
        <v>107309</v>
      </c>
      <c r="M200" s="9">
        <f>'12ヶ月前納一覧'!M275</f>
        <v>120526</v>
      </c>
      <c r="N200" s="9">
        <f>'12ヶ月前納一覧'!N275</f>
        <v>133700</v>
      </c>
      <c r="O200" s="9">
        <f>'12ヶ月前納一覧'!O275</f>
        <v>146832</v>
      </c>
      <c r="P200" s="10">
        <f>'12ヶ月前納一覧'!P275</f>
        <v>159920</v>
      </c>
      <c r="Q200" s="1" t="s">
        <v>27</v>
      </c>
      <c r="R200" s="26">
        <f>B197</f>
        <v>830000</v>
      </c>
      <c r="S200">
        <f t="shared" si="5"/>
        <v>1</v>
      </c>
    </row>
    <row r="201" spans="2:19">
      <c r="B201" s="25">
        <f t="shared" si="4"/>
        <v>830004</v>
      </c>
      <c r="C201" s="1" t="s">
        <v>28</v>
      </c>
      <c r="D201" s="18">
        <f>'12ヶ月前納一覧'!D276</f>
        <v>94122</v>
      </c>
      <c r="E201" s="19">
        <f>'12ヶ月前納一覧'!E276</f>
        <v>93814</v>
      </c>
      <c r="F201" s="19">
        <f>'12ヶ月前納一覧'!F276</f>
        <v>187323</v>
      </c>
      <c r="G201" s="19">
        <f>'12ヶ月前納一覧'!G276</f>
        <v>280527</v>
      </c>
      <c r="H201" s="19">
        <f>'12ヶ月前納一覧'!H276</f>
        <v>373426</v>
      </c>
      <c r="I201" s="19">
        <f>'12ヶ月前納一覧'!I276</f>
        <v>466022</v>
      </c>
      <c r="J201" s="19">
        <f>'12ヶ月前納一覧'!J276</f>
        <v>558317</v>
      </c>
      <c r="K201" s="19">
        <f>'12ヶ月前納一覧'!K276</f>
        <v>650310</v>
      </c>
      <c r="L201" s="19">
        <f>'12ヶ月前納一覧'!L276</f>
        <v>742003</v>
      </c>
      <c r="M201" s="19">
        <f>'12ヶ月前納一覧'!M276</f>
        <v>833396</v>
      </c>
      <c r="N201" s="19">
        <f>'12ヶ月前納一覧'!N276</f>
        <v>924492</v>
      </c>
      <c r="O201" s="19">
        <f>'12ヶ月前納一覧'!O276</f>
        <v>1015290</v>
      </c>
      <c r="P201" s="23">
        <f>'12ヶ月前納一覧'!P276</f>
        <v>1105792</v>
      </c>
      <c r="Q201" s="1" t="s">
        <v>28</v>
      </c>
      <c r="R201" s="26">
        <f>B197</f>
        <v>830000</v>
      </c>
      <c r="S201">
        <f t="shared" si="5"/>
        <v>1</v>
      </c>
    </row>
    <row r="202" spans="2:19">
      <c r="B202" s="25">
        <f>'12ヶ月前納一覧'!B277</f>
        <v>880000</v>
      </c>
      <c r="C202" s="4" t="s">
        <v>12</v>
      </c>
      <c r="D202" s="5">
        <f>'12ヶ月前納一覧'!D277</f>
        <v>84216</v>
      </c>
      <c r="E202" s="6">
        <f>'12ヶ月前納一覧'!E277</f>
        <v>83941</v>
      </c>
      <c r="F202" s="6">
        <f>'12ヶ月前納一覧'!F277</f>
        <v>167609</v>
      </c>
      <c r="G202" s="6">
        <f>'12ヶ月前納一覧'!G277</f>
        <v>251003</v>
      </c>
      <c r="H202" s="6">
        <f>'12ヶ月前納一覧'!H277</f>
        <v>334126</v>
      </c>
      <c r="I202" s="6">
        <f>'12ヶ月前納一覧'!I277</f>
        <v>416976</v>
      </c>
      <c r="J202" s="6">
        <f>'12ヶ月前納一覧'!J277</f>
        <v>499556</v>
      </c>
      <c r="K202" s="6">
        <f>'12ヶ月前納一覧'!K277</f>
        <v>581868</v>
      </c>
      <c r="L202" s="6">
        <f>'12ヶ月前納一覧'!L277</f>
        <v>663911</v>
      </c>
      <c r="M202" s="6">
        <f>'12ヶ月前納一覧'!M277</f>
        <v>745685</v>
      </c>
      <c r="N202" s="6">
        <f>'12ヶ月前納一覧'!N277</f>
        <v>827194</v>
      </c>
      <c r="O202" s="6">
        <f>'12ヶ月前納一覧'!O277</f>
        <v>908435</v>
      </c>
      <c r="P202" s="7">
        <f>'12ヶ月前納一覧'!P277</f>
        <v>989412</v>
      </c>
      <c r="Q202" s="4" t="s">
        <v>12</v>
      </c>
      <c r="R202" s="26">
        <f>B202</f>
        <v>880000</v>
      </c>
      <c r="S202">
        <f t="shared" si="5"/>
        <v>1</v>
      </c>
    </row>
    <row r="203" spans="2:19">
      <c r="B203" s="25">
        <f>B202+1</f>
        <v>880001</v>
      </c>
      <c r="C203" s="1" t="s">
        <v>13</v>
      </c>
      <c r="D203" s="8">
        <f>'12ヶ月前納一覧'!D278</f>
        <v>1144</v>
      </c>
      <c r="E203" s="9">
        <f>'12ヶ月前納一覧'!E278</f>
        <v>1140</v>
      </c>
      <c r="F203" s="9">
        <f>'12ヶ月前納一覧'!F278</f>
        <v>2276</v>
      </c>
      <c r="G203" s="9">
        <f>'12ヶ月前納一覧'!G278</f>
        <v>3409</v>
      </c>
      <c r="H203" s="9">
        <f>'12ヶ月前納一覧'!H278</f>
        <v>4538</v>
      </c>
      <c r="I203" s="9">
        <f>'12ヶ月前納一覧'!I278</f>
        <v>5664</v>
      </c>
      <c r="J203" s="9">
        <f>'12ヶ月前納一覧'!J278</f>
        <v>6786</v>
      </c>
      <c r="K203" s="9">
        <f>'12ヶ月前納一覧'!K278</f>
        <v>7904</v>
      </c>
      <c r="L203" s="9">
        <f>'12ヶ月前納一覧'!L278</f>
        <v>9018</v>
      </c>
      <c r="M203" s="9">
        <f>'12ヶ月前納一覧'!M278</f>
        <v>10129</v>
      </c>
      <c r="N203" s="9">
        <f>'12ヶ月前納一覧'!N278</f>
        <v>11236</v>
      </c>
      <c r="O203" s="9">
        <f>'12ヶ月前納一覧'!O278</f>
        <v>12340</v>
      </c>
      <c r="P203" s="10">
        <f>'12ヶ月前納一覧'!P278</f>
        <v>13440</v>
      </c>
      <c r="Q203" s="1" t="s">
        <v>13</v>
      </c>
      <c r="R203" s="26">
        <f>B202</f>
        <v>880000</v>
      </c>
      <c r="S203">
        <f t="shared" si="5"/>
        <v>1</v>
      </c>
    </row>
    <row r="204" spans="2:19">
      <c r="B204" s="25">
        <f t="shared" si="4"/>
        <v>880002</v>
      </c>
      <c r="C204" s="1" t="s">
        <v>14</v>
      </c>
      <c r="D204" s="8">
        <f>'12ヶ月前納一覧'!D279</f>
        <v>85360</v>
      </c>
      <c r="E204" s="9">
        <f>'12ヶ月前納一覧'!E279</f>
        <v>85081</v>
      </c>
      <c r="F204" s="9">
        <f>'12ヶ月前納一覧'!F279</f>
        <v>169885</v>
      </c>
      <c r="G204" s="9">
        <f>'12ヶ月前納一覧'!G279</f>
        <v>254412</v>
      </c>
      <c r="H204" s="9">
        <f>'12ヶ月前納一覧'!H279</f>
        <v>338664</v>
      </c>
      <c r="I204" s="9">
        <f>'12ヶ月前納一覧'!I279</f>
        <v>422640</v>
      </c>
      <c r="J204" s="9">
        <f>'12ヶ月前納一覧'!J279</f>
        <v>506342</v>
      </c>
      <c r="K204" s="9">
        <f>'12ヶ月前納一覧'!K279</f>
        <v>589772</v>
      </c>
      <c r="L204" s="9">
        <f>'12ヶ月前納一覧'!L279</f>
        <v>672929</v>
      </c>
      <c r="M204" s="9">
        <f>'12ヶ月前納一覧'!M279</f>
        <v>755814</v>
      </c>
      <c r="N204" s="9">
        <f>'12ヶ月前納一覧'!N279</f>
        <v>838430</v>
      </c>
      <c r="O204" s="9">
        <f>'12ヶ月前納一覧'!O279</f>
        <v>920775</v>
      </c>
      <c r="P204" s="9">
        <f>'12ヶ月前納一覧'!P279</f>
        <v>1002852</v>
      </c>
      <c r="Q204" s="1" t="s">
        <v>14</v>
      </c>
      <c r="R204" s="26">
        <f>B202</f>
        <v>880000</v>
      </c>
      <c r="S204">
        <f t="shared" si="5"/>
        <v>1</v>
      </c>
    </row>
    <row r="205" spans="2:19">
      <c r="B205" s="25">
        <f t="shared" si="4"/>
        <v>880003</v>
      </c>
      <c r="C205" s="1" t="s">
        <v>27</v>
      </c>
      <c r="D205" s="8">
        <f>'12ヶ月前納一覧'!D280</f>
        <v>14432</v>
      </c>
      <c r="E205" s="9">
        <f>'12ヶ月前納一覧'!E280</f>
        <v>14384</v>
      </c>
      <c r="F205" s="9">
        <f>'12ヶ月前納一覧'!F280</f>
        <v>28722</v>
      </c>
      <c r="G205" s="9">
        <f>'12ヶ月前納一覧'!G280</f>
        <v>43014</v>
      </c>
      <c r="H205" s="9">
        <f>'12ヶ月前納一覧'!H280</f>
        <v>57258</v>
      </c>
      <c r="I205" s="9">
        <f>'12ヶ月前納一覧'!I280</f>
        <v>71456</v>
      </c>
      <c r="J205" s="9">
        <f>'12ヶ月前納一覧'!J280</f>
        <v>85608</v>
      </c>
      <c r="K205" s="9">
        <f>'12ヶ月前納一覧'!K280</f>
        <v>99713</v>
      </c>
      <c r="L205" s="9">
        <f>'12ヶ月前納一覧'!L280</f>
        <v>113773</v>
      </c>
      <c r="M205" s="9">
        <f>'12ヶ月前納一覧'!M280</f>
        <v>127787</v>
      </c>
      <c r="N205" s="9">
        <f>'12ヶ月前納一覧'!N280</f>
        <v>141755</v>
      </c>
      <c r="O205" s="9">
        <f>'12ヶ月前納一覧'!O280</f>
        <v>155677</v>
      </c>
      <c r="P205" s="10">
        <f>'12ヶ月前納一覧'!P280</f>
        <v>169554</v>
      </c>
      <c r="Q205" s="1" t="s">
        <v>27</v>
      </c>
      <c r="R205" s="26">
        <f>B202</f>
        <v>880000</v>
      </c>
      <c r="S205">
        <f t="shared" si="5"/>
        <v>1</v>
      </c>
    </row>
    <row r="206" spans="2:19">
      <c r="B206" s="25">
        <f t="shared" si="4"/>
        <v>880004</v>
      </c>
      <c r="C206" s="1" t="s">
        <v>28</v>
      </c>
      <c r="D206" s="18">
        <f>'12ヶ月前納一覧'!D281</f>
        <v>99792</v>
      </c>
      <c r="E206" s="19">
        <f>'12ヶ月前納一覧'!E281</f>
        <v>99465</v>
      </c>
      <c r="F206" s="19">
        <f>'12ヶ月前納一覧'!F281</f>
        <v>198607</v>
      </c>
      <c r="G206" s="19">
        <f>'12ヶ月前納一覧'!G281</f>
        <v>297426</v>
      </c>
      <c r="H206" s="19">
        <f>'12ヶ月前納一覧'!H281</f>
        <v>395922</v>
      </c>
      <c r="I206" s="19">
        <f>'12ヶ月前納一覧'!I281</f>
        <v>494096</v>
      </c>
      <c r="J206" s="19">
        <f>'12ヶ月前納一覧'!J281</f>
        <v>591950</v>
      </c>
      <c r="K206" s="19">
        <f>'12ヶ月前納一覧'!K281</f>
        <v>689485</v>
      </c>
      <c r="L206" s="19">
        <f>'12ヶ月前納一覧'!L281</f>
        <v>786702</v>
      </c>
      <c r="M206" s="19">
        <f>'12ヶ月前納一覧'!M281</f>
        <v>883601</v>
      </c>
      <c r="N206" s="19">
        <f>'12ヶ月前納一覧'!N281</f>
        <v>980185</v>
      </c>
      <c r="O206" s="19">
        <f>'12ヶ月前納一覧'!O281</f>
        <v>1076452</v>
      </c>
      <c r="P206" s="23">
        <f>'12ヶ月前納一覧'!P281</f>
        <v>1172406</v>
      </c>
      <c r="Q206" s="1" t="s">
        <v>28</v>
      </c>
      <c r="R206" s="26">
        <f>B202</f>
        <v>880000</v>
      </c>
      <c r="S206">
        <f t="shared" si="5"/>
        <v>1</v>
      </c>
    </row>
    <row r="207" spans="2:19">
      <c r="B207" s="25">
        <f>'12ヶ月前納一覧'!B282</f>
        <v>930000</v>
      </c>
      <c r="C207" s="4" t="s">
        <v>12</v>
      </c>
      <c r="D207" s="5">
        <f>'12ヶ月前納一覧'!D282</f>
        <v>89001</v>
      </c>
      <c r="E207" s="6">
        <f>'12ヶ月前納一覧'!E282</f>
        <v>88711</v>
      </c>
      <c r="F207" s="6">
        <f>'12ヶ月前納一覧'!F282</f>
        <v>177132</v>
      </c>
      <c r="G207" s="6">
        <f>'12ヶ月前納一覧'!G282</f>
        <v>265265</v>
      </c>
      <c r="H207" s="6">
        <f>'12ヶ月前納一覧'!H282</f>
        <v>353110</v>
      </c>
      <c r="I207" s="6">
        <f>'12ヶ月前納一覧'!I282</f>
        <v>440668</v>
      </c>
      <c r="J207" s="6">
        <f>'12ヶ月前納一覧'!J282</f>
        <v>527941</v>
      </c>
      <c r="K207" s="6">
        <f>'12ヶ月前納一覧'!K282</f>
        <v>614928</v>
      </c>
      <c r="L207" s="6">
        <f>'12ヶ月前納一覧'!L282</f>
        <v>701632</v>
      </c>
      <c r="M207" s="6">
        <f>'12ヶ月前納一覧'!M282</f>
        <v>788053</v>
      </c>
      <c r="N207" s="6">
        <f>'12ヶ月前納一覧'!N282</f>
        <v>874193</v>
      </c>
      <c r="O207" s="6">
        <f>'12ヶ月前納一覧'!O282</f>
        <v>960051</v>
      </c>
      <c r="P207" s="7">
        <f>'12ヶ月前納一覧'!P282</f>
        <v>1045629</v>
      </c>
      <c r="Q207" s="4" t="s">
        <v>12</v>
      </c>
      <c r="R207" s="26">
        <f>B207</f>
        <v>930000</v>
      </c>
      <c r="S207">
        <f t="shared" si="5"/>
        <v>1</v>
      </c>
    </row>
    <row r="208" spans="2:19">
      <c r="B208" s="25">
        <f>B207+1</f>
        <v>930001</v>
      </c>
      <c r="C208" s="1" t="s">
        <v>13</v>
      </c>
      <c r="D208" s="8">
        <f>'12ヶ月前納一覧'!D283</f>
        <v>1209</v>
      </c>
      <c r="E208" s="9">
        <f>'12ヶ月前納一覧'!E283</f>
        <v>1205</v>
      </c>
      <c r="F208" s="9">
        <f>'12ヶ月前納一覧'!F283</f>
        <v>2406</v>
      </c>
      <c r="G208" s="9">
        <f>'12ヶ月前納一覧'!G283</f>
        <v>3603</v>
      </c>
      <c r="H208" s="9">
        <f>'12ヶ月前納一覧'!H283</f>
        <v>4796</v>
      </c>
      <c r="I208" s="9">
        <f>'12ヶ月前納一覧'!I283</f>
        <v>5986</v>
      </c>
      <c r="J208" s="9">
        <f>'12ヶ月前納一覧'!J283</f>
        <v>7171</v>
      </c>
      <c r="K208" s="9">
        <f>'12ヶ月前納一覧'!K283</f>
        <v>8353</v>
      </c>
      <c r="L208" s="9">
        <f>'12ヶ月前納一覧'!L283</f>
        <v>9531</v>
      </c>
      <c r="M208" s="9">
        <f>'12ヶ月前納一覧'!M283</f>
        <v>10705</v>
      </c>
      <c r="N208" s="9">
        <f>'12ヶ月前納一覧'!N283</f>
        <v>11875</v>
      </c>
      <c r="O208" s="9">
        <f>'12ヶ月前納一覧'!O283</f>
        <v>13041</v>
      </c>
      <c r="P208" s="10">
        <f>'12ヶ月前納一覧'!P283</f>
        <v>14203</v>
      </c>
      <c r="Q208" s="1" t="s">
        <v>13</v>
      </c>
      <c r="R208" s="26">
        <f>B207</f>
        <v>930000</v>
      </c>
      <c r="S208">
        <f t="shared" si="5"/>
        <v>1</v>
      </c>
    </row>
    <row r="209" spans="2:19">
      <c r="B209" s="25">
        <f>B208+1</f>
        <v>930002</v>
      </c>
      <c r="C209" s="1" t="s">
        <v>14</v>
      </c>
      <c r="D209" s="8">
        <f>'12ヶ月前納一覧'!D284</f>
        <v>90210</v>
      </c>
      <c r="E209" s="9">
        <f>'12ヶ月前納一覧'!E284</f>
        <v>89916</v>
      </c>
      <c r="F209" s="9">
        <f>'12ヶ月前納一覧'!F284</f>
        <v>179538</v>
      </c>
      <c r="G209" s="9">
        <f>'12ヶ月前納一覧'!G284</f>
        <v>268868</v>
      </c>
      <c r="H209" s="9">
        <f>'12ヶ月前納一覧'!H284</f>
        <v>357906</v>
      </c>
      <c r="I209" s="9">
        <f>'12ヶ月前納一覧'!I284</f>
        <v>446654</v>
      </c>
      <c r="J209" s="9">
        <f>'12ヶ月前納一覧'!J284</f>
        <v>535112</v>
      </c>
      <c r="K209" s="9">
        <f>'12ヶ月前納一覧'!K284</f>
        <v>623281</v>
      </c>
      <c r="L209" s="9">
        <f>'12ヶ月前納一覧'!L284</f>
        <v>711163</v>
      </c>
      <c r="M209" s="9">
        <f>'12ヶ月前納一覧'!M284</f>
        <v>798758</v>
      </c>
      <c r="N209" s="9">
        <f>'12ヶ月前納一覧'!N284</f>
        <v>886068</v>
      </c>
      <c r="O209" s="9">
        <f>'12ヶ月前納一覧'!O284</f>
        <v>973092</v>
      </c>
      <c r="P209" s="9">
        <f>'12ヶ月前納一覧'!P284</f>
        <v>1059832</v>
      </c>
      <c r="Q209" s="1" t="s">
        <v>14</v>
      </c>
      <c r="R209" s="26">
        <f>B207</f>
        <v>930000</v>
      </c>
      <c r="S209">
        <f t="shared" si="5"/>
        <v>1</v>
      </c>
    </row>
    <row r="210" spans="2:19">
      <c r="B210" s="25">
        <f>B209+1</f>
        <v>930003</v>
      </c>
      <c r="C210" s="1" t="s">
        <v>27</v>
      </c>
      <c r="D210" s="8">
        <f>'12ヶ月前納一覧'!D285</f>
        <v>15252</v>
      </c>
      <c r="E210" s="9">
        <f>'12ヶ月前納一覧'!E285</f>
        <v>15202</v>
      </c>
      <c r="F210" s="9">
        <f>'12ヶ月前納一覧'!F285</f>
        <v>30354</v>
      </c>
      <c r="G210" s="9">
        <f>'12ヶ月前納一覧'!G285</f>
        <v>45458</v>
      </c>
      <c r="H210" s="9">
        <f>'12ヶ月前納一覧'!H285</f>
        <v>60511</v>
      </c>
      <c r="I210" s="9">
        <f>'12ヶ月前納一覧'!I285</f>
        <v>75516</v>
      </c>
      <c r="J210" s="9">
        <f>'12ヶ月前納一覧'!J285</f>
        <v>90472</v>
      </c>
      <c r="K210" s="9">
        <f>'12ヶ月前納一覧'!K285</f>
        <v>105379</v>
      </c>
      <c r="L210" s="9">
        <f>'12ヶ月前納一覧'!L285</f>
        <v>120237</v>
      </c>
      <c r="M210" s="9">
        <f>'12ヶ月前納一覧'!M285</f>
        <v>135047</v>
      </c>
      <c r="N210" s="9">
        <f>'12ヶ月前納一覧'!N285</f>
        <v>149809</v>
      </c>
      <c r="O210" s="9">
        <f>'12ヶ月前納一覧'!O285</f>
        <v>164522</v>
      </c>
      <c r="P210" s="10">
        <f>'12ヶ月前納一覧'!P285</f>
        <v>179188</v>
      </c>
      <c r="Q210" s="1" t="s">
        <v>27</v>
      </c>
      <c r="R210" s="26">
        <f>B207</f>
        <v>930000</v>
      </c>
      <c r="S210">
        <f t="shared" si="5"/>
        <v>1</v>
      </c>
    </row>
    <row r="211" spans="2:19">
      <c r="B211" s="25">
        <f>B210+1</f>
        <v>930004</v>
      </c>
      <c r="C211" s="1" t="s">
        <v>28</v>
      </c>
      <c r="D211" s="18">
        <f>'12ヶ月前納一覧'!D286</f>
        <v>105462</v>
      </c>
      <c r="E211" s="19">
        <f>'12ヶ月前納一覧'!E286</f>
        <v>105118</v>
      </c>
      <c r="F211" s="19">
        <f>'12ヶ月前納一覧'!F286</f>
        <v>209892</v>
      </c>
      <c r="G211" s="19">
        <f>'12ヶ月前納一覧'!G286</f>
        <v>314326</v>
      </c>
      <c r="H211" s="19">
        <f>'12ヶ月前納一覧'!H286</f>
        <v>418417</v>
      </c>
      <c r="I211" s="19">
        <f>'12ヶ月前納一覧'!I286</f>
        <v>522170</v>
      </c>
      <c r="J211" s="19">
        <f>'12ヶ月前納一覧'!J286</f>
        <v>625584</v>
      </c>
      <c r="K211" s="19">
        <f>'12ヶ月前納一覧'!K286</f>
        <v>728660</v>
      </c>
      <c r="L211" s="19">
        <f>'12ヶ月前納一覧'!L286</f>
        <v>831400</v>
      </c>
      <c r="M211" s="19">
        <f>'12ヶ月前納一覧'!M286</f>
        <v>933805</v>
      </c>
      <c r="N211" s="19">
        <f>'12ヶ月前納一覧'!N286</f>
        <v>1035877</v>
      </c>
      <c r="O211" s="19">
        <f>'12ヶ月前納一覧'!O286</f>
        <v>1137614</v>
      </c>
      <c r="P211" s="23">
        <f>'12ヶ月前納一覧'!P286</f>
        <v>1239020</v>
      </c>
      <c r="Q211" s="1" t="s">
        <v>28</v>
      </c>
      <c r="R211" s="26">
        <f>B207</f>
        <v>930000</v>
      </c>
      <c r="S211">
        <f t="shared" si="5"/>
        <v>1</v>
      </c>
    </row>
    <row r="212" spans="2:19">
      <c r="B212" s="25">
        <f>'12ヶ月前納一覧'!B299</f>
        <v>980000</v>
      </c>
      <c r="C212" s="4" t="s">
        <v>12</v>
      </c>
      <c r="D212" s="5">
        <f>'12ヶ月前納一覧'!D299</f>
        <v>93786</v>
      </c>
      <c r="E212" s="5">
        <f>'12ヶ月前納一覧'!E299</f>
        <v>93481</v>
      </c>
      <c r="F212" s="5">
        <f>'12ヶ月前納一覧'!F299</f>
        <v>186655</v>
      </c>
      <c r="G212" s="5">
        <f>'12ヶ月前納一覧'!G299</f>
        <v>279526</v>
      </c>
      <c r="H212" s="5">
        <f>'12ヶ月前納一覧'!H299</f>
        <v>372094</v>
      </c>
      <c r="I212" s="5">
        <f>'12ヶ月前納一覧'!I299</f>
        <v>464360</v>
      </c>
      <c r="J212" s="5">
        <f>'12ヶ月前納一覧'!J299</f>
        <v>556324</v>
      </c>
      <c r="K212" s="5">
        <f>'12ヶ月前納一覧'!K299</f>
        <v>647989</v>
      </c>
      <c r="L212" s="5">
        <f>'12ヶ月前納一覧'!L299</f>
        <v>739355</v>
      </c>
      <c r="M212" s="5">
        <f>'12ヶ月前納一覧'!M299</f>
        <v>830422</v>
      </c>
      <c r="N212" s="5">
        <f>'12ヶ月前納一覧'!N299</f>
        <v>921193</v>
      </c>
      <c r="O212" s="5">
        <f>'12ヶ月前納一覧'!O299</f>
        <v>1011667</v>
      </c>
      <c r="P212" s="5">
        <f>'12ヶ月前納一覧'!P299</f>
        <v>1101846</v>
      </c>
      <c r="Q212" s="4" t="s">
        <v>12</v>
      </c>
      <c r="R212" s="26">
        <f>B212</f>
        <v>980000</v>
      </c>
      <c r="S212">
        <f t="shared" si="5"/>
        <v>1</v>
      </c>
    </row>
    <row r="213" spans="2:19">
      <c r="B213" s="25">
        <f t="shared" ref="B213:B241" si="6">B212+1</f>
        <v>980001</v>
      </c>
      <c r="C213" s="1" t="s">
        <v>13</v>
      </c>
      <c r="D213" s="8">
        <f>'12ヶ月前納一覧'!D300</f>
        <v>1274</v>
      </c>
      <c r="E213" s="9">
        <f>'12ヶ月前納一覧'!E300</f>
        <v>1269</v>
      </c>
      <c r="F213" s="9">
        <f>'12ヶ月前納一覧'!F300</f>
        <v>2535</v>
      </c>
      <c r="G213" s="9">
        <f>'12ヶ月前納一覧'!G300</f>
        <v>3797</v>
      </c>
      <c r="H213" s="9">
        <f>'12ヶ月前納一覧'!H300</f>
        <v>5054</v>
      </c>
      <c r="I213" s="9">
        <f>'12ヶ月前納一覧'!I300</f>
        <v>6307</v>
      </c>
      <c r="J213" s="9">
        <f>'12ヶ月前納一覧'!J300</f>
        <v>7557</v>
      </c>
      <c r="K213" s="9">
        <f>'12ヶ月前納一覧'!K300</f>
        <v>8802</v>
      </c>
      <c r="L213" s="9">
        <f>'12ヶ月前納一覧'!L300</f>
        <v>10043</v>
      </c>
      <c r="M213" s="9">
        <f>'12ヶ月前納一覧'!M300</f>
        <v>11280</v>
      </c>
      <c r="N213" s="9">
        <f>'12ヶ月前納一覧'!N300</f>
        <v>12513</v>
      </c>
      <c r="O213" s="9">
        <f>'12ヶ月前納一覧'!O300</f>
        <v>13742</v>
      </c>
      <c r="P213" s="10">
        <f>'12ヶ月前納一覧'!P300</f>
        <v>14967</v>
      </c>
      <c r="Q213" s="1" t="s">
        <v>13</v>
      </c>
      <c r="R213" s="26">
        <f>B212</f>
        <v>980000</v>
      </c>
      <c r="S213">
        <f t="shared" si="5"/>
        <v>1</v>
      </c>
    </row>
    <row r="214" spans="2:19">
      <c r="B214" s="25">
        <f t="shared" si="6"/>
        <v>980002</v>
      </c>
      <c r="C214" s="1" t="s">
        <v>14</v>
      </c>
      <c r="D214" s="8">
        <f>'12ヶ月前納一覧'!D301</f>
        <v>95060</v>
      </c>
      <c r="E214" s="9">
        <f>'12ヶ月前納一覧'!E301</f>
        <v>94750</v>
      </c>
      <c r="F214" s="9">
        <f>'12ヶ月前納一覧'!F301</f>
        <v>189190</v>
      </c>
      <c r="G214" s="9">
        <f>'12ヶ月前納一覧'!G301</f>
        <v>283323</v>
      </c>
      <c r="H214" s="9">
        <f>'12ヶ月前納一覧'!H301</f>
        <v>377148</v>
      </c>
      <c r="I214" s="9">
        <f>'12ヶ月前納一覧'!I301</f>
        <v>470667</v>
      </c>
      <c r="J214" s="9">
        <f>'12ヶ月前納一覧'!J301</f>
        <v>563881</v>
      </c>
      <c r="K214" s="9">
        <f>'12ヶ月前納一覧'!K301</f>
        <v>656791</v>
      </c>
      <c r="L214" s="9">
        <f>'12ヶ月前納一覧'!L301</f>
        <v>749398</v>
      </c>
      <c r="M214" s="9">
        <f>'12ヶ月前納一覧'!M301</f>
        <v>841702</v>
      </c>
      <c r="N214" s="9">
        <f>'12ヶ月前納一覧'!N301</f>
        <v>933706</v>
      </c>
      <c r="O214" s="9">
        <f>'12ヶ月前納一覧'!O301</f>
        <v>1025409</v>
      </c>
      <c r="P214" s="9">
        <f>'12ヶ月前納一覧'!P301</f>
        <v>1116813</v>
      </c>
      <c r="Q214" s="1" t="s">
        <v>14</v>
      </c>
      <c r="R214" s="26">
        <f>B212</f>
        <v>980000</v>
      </c>
      <c r="S214">
        <f t="shared" si="5"/>
        <v>1</v>
      </c>
    </row>
    <row r="215" spans="2:19">
      <c r="B215" s="25">
        <f t="shared" si="6"/>
        <v>980003</v>
      </c>
      <c r="C215" s="1" t="s">
        <v>27</v>
      </c>
      <c r="D215" s="8">
        <f>'12ヶ月前納一覧'!D302</f>
        <v>16072</v>
      </c>
      <c r="E215" s="9">
        <f>'12ヶ月前納一覧'!E302</f>
        <v>16019</v>
      </c>
      <c r="F215" s="9">
        <f>'12ヶ月前納一覧'!F302</f>
        <v>31986</v>
      </c>
      <c r="G215" s="9">
        <f>'12ヶ月前納一覧'!G302</f>
        <v>47902</v>
      </c>
      <c r="H215" s="9">
        <f>'12ヶ月前納一覧'!H302</f>
        <v>63765</v>
      </c>
      <c r="I215" s="9">
        <f>'12ヶ月前納一覧'!I302</f>
        <v>79576</v>
      </c>
      <c r="J215" s="9">
        <f>'12ヶ月前納一覧'!J302</f>
        <v>95336</v>
      </c>
      <c r="K215" s="9">
        <f>'12ヶ月前納一覧'!K302</f>
        <v>111045</v>
      </c>
      <c r="L215" s="9">
        <f>'12ヶ月前納一覧'!L302</f>
        <v>126702</v>
      </c>
      <c r="M215" s="9">
        <f>'12ヶ月前納一覧'!M302</f>
        <v>142308</v>
      </c>
      <c r="N215" s="9">
        <f>'12ヶ月前納一覧'!N302</f>
        <v>157863</v>
      </c>
      <c r="O215" s="9">
        <f>'12ヶ月前納一覧'!O302</f>
        <v>173368</v>
      </c>
      <c r="P215" s="10">
        <f>'12ヶ月前納一覧'!P302</f>
        <v>188821</v>
      </c>
      <c r="Q215" s="1" t="s">
        <v>27</v>
      </c>
      <c r="R215" s="26">
        <f>B212</f>
        <v>980000</v>
      </c>
      <c r="S215">
        <f t="shared" si="5"/>
        <v>1</v>
      </c>
    </row>
    <row r="216" spans="2:19">
      <c r="B216" s="25">
        <f t="shared" si="6"/>
        <v>980004</v>
      </c>
      <c r="C216" s="1" t="s">
        <v>28</v>
      </c>
      <c r="D216" s="18">
        <f>'12ヶ月前納一覧'!D303</f>
        <v>111132</v>
      </c>
      <c r="E216" s="19">
        <f>'12ヶ月前納一覧'!E303</f>
        <v>110769</v>
      </c>
      <c r="F216" s="19">
        <f>'12ヶ月前納一覧'!F303</f>
        <v>221176</v>
      </c>
      <c r="G216" s="19">
        <f>'12ヶ月前納一覧'!G303</f>
        <v>331225</v>
      </c>
      <c r="H216" s="19">
        <f>'12ヶ月前納一覧'!H303</f>
        <v>440913</v>
      </c>
      <c r="I216" s="19">
        <f>'12ヶ月前納一覧'!I303</f>
        <v>550243</v>
      </c>
      <c r="J216" s="19">
        <f>'12ヶ月前納一覧'!J303</f>
        <v>659217</v>
      </c>
      <c r="K216" s="19">
        <f>'12ヶ月前納一覧'!K303</f>
        <v>767836</v>
      </c>
      <c r="L216" s="19">
        <f>'12ヶ月前納一覧'!L303</f>
        <v>876100</v>
      </c>
      <c r="M216" s="19">
        <f>'12ヶ月前納一覧'!M303</f>
        <v>984010</v>
      </c>
      <c r="N216" s="19">
        <f>'12ヶ月前納一覧'!N303</f>
        <v>1091569</v>
      </c>
      <c r="O216" s="19">
        <f>'12ヶ月前納一覧'!O303</f>
        <v>1198777</v>
      </c>
      <c r="P216" s="23">
        <f>'12ヶ月前納一覧'!P303</f>
        <v>1305634</v>
      </c>
      <c r="Q216" s="1" t="s">
        <v>28</v>
      </c>
      <c r="R216" s="26">
        <f>B212</f>
        <v>980000</v>
      </c>
      <c r="S216">
        <f t="shared" si="5"/>
        <v>1</v>
      </c>
    </row>
    <row r="217" spans="2:19">
      <c r="B217" s="25">
        <f>'12ヶ月前納一覧'!B304</f>
        <v>1030000</v>
      </c>
      <c r="C217" s="4" t="s">
        <v>12</v>
      </c>
      <c r="D217" s="5">
        <f>'12ヶ月前納一覧'!D304</f>
        <v>98571</v>
      </c>
      <c r="E217" s="6">
        <f>'12ヶ月前納一覧'!E304</f>
        <v>98250</v>
      </c>
      <c r="F217" s="6">
        <f>'12ヶ月前納一覧'!F304</f>
        <v>196179</v>
      </c>
      <c r="G217" s="6">
        <f>'12ヶ月前納一覧'!G304</f>
        <v>293788</v>
      </c>
      <c r="H217" s="6">
        <f>'12ヶ月前納一覧'!H304</f>
        <v>391078</v>
      </c>
      <c r="I217" s="6">
        <f>'12ヶ月前納一覧'!I304</f>
        <v>488052</v>
      </c>
      <c r="J217" s="6">
        <f>'12ヶ月前納一覧'!J304</f>
        <v>584709</v>
      </c>
      <c r="K217" s="6">
        <f>'12ヶ月前納一覧'!K304</f>
        <v>681050</v>
      </c>
      <c r="L217" s="6">
        <f>'12ヶ月前納一覧'!L304</f>
        <v>777077</v>
      </c>
      <c r="M217" s="6">
        <f>'12ヶ月前納一覧'!M304</f>
        <v>872790</v>
      </c>
      <c r="N217" s="6">
        <f>'12ヶ月前納一覧'!N304</f>
        <v>968192</v>
      </c>
      <c r="O217" s="6">
        <f>'12ヶ月前納一覧'!O304</f>
        <v>1063283</v>
      </c>
      <c r="P217" s="7">
        <f>'12ヶ月前納一覧'!P304</f>
        <v>1158062</v>
      </c>
      <c r="Q217" s="4" t="s">
        <v>12</v>
      </c>
      <c r="R217" s="26">
        <f>B217</f>
        <v>1030000</v>
      </c>
      <c r="S217">
        <f t="shared" si="5"/>
        <v>1</v>
      </c>
    </row>
    <row r="218" spans="2:19">
      <c r="B218" s="25">
        <f>B217+1</f>
        <v>1030001</v>
      </c>
      <c r="C218" s="1" t="s">
        <v>13</v>
      </c>
      <c r="D218" s="8">
        <f>'12ヶ月前納一覧'!D305</f>
        <v>1339</v>
      </c>
      <c r="E218" s="9">
        <f>'12ヶ月前納一覧'!E305</f>
        <v>1334</v>
      </c>
      <c r="F218" s="9">
        <f>'12ヶ月前納一覧'!F305</f>
        <v>2664</v>
      </c>
      <c r="G218" s="9">
        <f>'12ヶ月前納一覧'!G305</f>
        <v>3990</v>
      </c>
      <c r="H218" s="9">
        <f>'12ヶ月前納一覧'!H305</f>
        <v>5312</v>
      </c>
      <c r="I218" s="9">
        <f>'12ヶ月前納一覧'!I305</f>
        <v>6629</v>
      </c>
      <c r="J218" s="9">
        <f>'12ヶ月前納一覧'!J305</f>
        <v>7942</v>
      </c>
      <c r="K218" s="9">
        <f>'12ヶ月前納一覧'!K305</f>
        <v>9251</v>
      </c>
      <c r="L218" s="9">
        <f>'12ヶ月前納一覧'!L305</f>
        <v>10555</v>
      </c>
      <c r="M218" s="9">
        <f>'12ヶ月前納一覧'!M305</f>
        <v>11856</v>
      </c>
      <c r="N218" s="9">
        <f>'12ヶ月前納一覧'!N305</f>
        <v>13152</v>
      </c>
      <c r="O218" s="9">
        <f>'12ヶ月前納一覧'!O305</f>
        <v>14443</v>
      </c>
      <c r="P218" s="10">
        <f>'12ヶ月前納一覧'!P305</f>
        <v>15731</v>
      </c>
      <c r="Q218" s="1" t="s">
        <v>13</v>
      </c>
      <c r="R218" s="26">
        <f>B217</f>
        <v>1030000</v>
      </c>
      <c r="S218">
        <f t="shared" si="5"/>
        <v>1</v>
      </c>
    </row>
    <row r="219" spans="2:19">
      <c r="B219" s="25">
        <f t="shared" si="6"/>
        <v>1030002</v>
      </c>
      <c r="C219" s="1" t="s">
        <v>14</v>
      </c>
      <c r="D219" s="8">
        <f>'12ヶ月前納一覧'!D306</f>
        <v>99910</v>
      </c>
      <c r="E219" s="9">
        <f>'12ヶ月前納一覧'!E306</f>
        <v>99584</v>
      </c>
      <c r="F219" s="9">
        <f>'12ヶ月前納一覧'!F306</f>
        <v>198843</v>
      </c>
      <c r="G219" s="9">
        <f>'12ヶ月前納一覧'!G306</f>
        <v>297778</v>
      </c>
      <c r="H219" s="9">
        <f>'12ヶ月前納一覧'!H306</f>
        <v>396390</v>
      </c>
      <c r="I219" s="9">
        <f>'12ヶ月前納一覧'!I306</f>
        <v>494681</v>
      </c>
      <c r="J219" s="9">
        <f>'12ヶ月前納一覧'!J306</f>
        <v>592651</v>
      </c>
      <c r="K219" s="9">
        <f>'12ヶ月前納一覧'!K306</f>
        <v>690301</v>
      </c>
      <c r="L219" s="9">
        <f>'12ヶ月前納一覧'!L306</f>
        <v>787632</v>
      </c>
      <c r="M219" s="9">
        <f>'12ヶ月前納一覧'!M306</f>
        <v>884646</v>
      </c>
      <c r="N219" s="9">
        <f>'12ヶ月前納一覧'!N306</f>
        <v>981344</v>
      </c>
      <c r="O219" s="9">
        <f>'12ヶ月前納一覧'!O306</f>
        <v>1077726</v>
      </c>
      <c r="P219" s="9">
        <f>'12ヶ月前納一覧'!P306</f>
        <v>1173793</v>
      </c>
      <c r="Q219" s="1" t="s">
        <v>14</v>
      </c>
      <c r="R219" s="26">
        <f>B217</f>
        <v>1030000</v>
      </c>
      <c r="S219">
        <f t="shared" si="5"/>
        <v>1</v>
      </c>
    </row>
    <row r="220" spans="2:19">
      <c r="B220" s="25">
        <f t="shared" si="6"/>
        <v>1030003</v>
      </c>
      <c r="C220" s="1" t="s">
        <v>27</v>
      </c>
      <c r="D220" s="8">
        <f>'12ヶ月前納一覧'!D307</f>
        <v>16892</v>
      </c>
      <c r="E220" s="9">
        <f>'12ヶ月前納一覧'!E307</f>
        <v>16836</v>
      </c>
      <c r="F220" s="9">
        <f>'12ヶ月前納一覧'!F307</f>
        <v>33618</v>
      </c>
      <c r="G220" s="9">
        <f>'12ヶ月前納一覧'!G307</f>
        <v>50346</v>
      </c>
      <c r="H220" s="9">
        <f>'12ヶ月前納一覧'!H307</f>
        <v>67018</v>
      </c>
      <c r="I220" s="9">
        <f>'12ヶ月前納一覧'!I307</f>
        <v>83636</v>
      </c>
      <c r="J220" s="9">
        <f>'12ヶ月前納一覧'!J307</f>
        <v>100200</v>
      </c>
      <c r="K220" s="9">
        <f>'12ヶ月前納一覧'!K307</f>
        <v>116710</v>
      </c>
      <c r="L220" s="9">
        <f>'12ヶ月前納一覧'!L307</f>
        <v>133166</v>
      </c>
      <c r="M220" s="9">
        <f>'12ヶ月前納一覧'!M307</f>
        <v>149569</v>
      </c>
      <c r="N220" s="9">
        <f>'12ヶ月前納一覧'!N307</f>
        <v>165917</v>
      </c>
      <c r="O220" s="9">
        <f>'12ヶ月前納一覧'!O307</f>
        <v>182213</v>
      </c>
      <c r="P220" s="10">
        <f>'12ヶ月前納一覧'!P307</f>
        <v>198455</v>
      </c>
      <c r="Q220" s="1" t="s">
        <v>27</v>
      </c>
      <c r="R220" s="26">
        <f>B217</f>
        <v>1030000</v>
      </c>
      <c r="S220">
        <f t="shared" si="5"/>
        <v>1</v>
      </c>
    </row>
    <row r="221" spans="2:19">
      <c r="B221" s="25">
        <f t="shared" si="6"/>
        <v>1030004</v>
      </c>
      <c r="C221" s="1" t="s">
        <v>28</v>
      </c>
      <c r="D221" s="18">
        <f>'12ヶ月前納一覧'!D308</f>
        <v>116802</v>
      </c>
      <c r="E221" s="19">
        <f>'12ヶ月前納一覧'!E308</f>
        <v>116420</v>
      </c>
      <c r="F221" s="19">
        <f>'12ヶ月前納一覧'!F308</f>
        <v>232461</v>
      </c>
      <c r="G221" s="19">
        <f>'12ヶ月前納一覧'!G308</f>
        <v>348124</v>
      </c>
      <c r="H221" s="19">
        <f>'12ヶ月前納一覧'!H308</f>
        <v>463408</v>
      </c>
      <c r="I221" s="19">
        <f>'12ヶ月前納一覧'!I308</f>
        <v>578317</v>
      </c>
      <c r="J221" s="19">
        <f>'12ヶ月前納一覧'!J308</f>
        <v>692851</v>
      </c>
      <c r="K221" s="19">
        <f>'12ヶ月前納一覧'!K308</f>
        <v>807011</v>
      </c>
      <c r="L221" s="19">
        <f>'12ヶ月前納一覧'!L308</f>
        <v>920798</v>
      </c>
      <c r="M221" s="19">
        <f>'12ヶ月前納一覧'!M308</f>
        <v>1034215</v>
      </c>
      <c r="N221" s="19">
        <f>'12ヶ月前納一覧'!N308</f>
        <v>1147261</v>
      </c>
      <c r="O221" s="19">
        <f>'12ヶ月前納一覧'!O308</f>
        <v>1259939</v>
      </c>
      <c r="P221" s="23">
        <f>'12ヶ月前納一覧'!P308</f>
        <v>1372248</v>
      </c>
      <c r="Q221" s="1" t="s">
        <v>28</v>
      </c>
      <c r="R221" s="26">
        <f>B217</f>
        <v>1030000</v>
      </c>
      <c r="S221">
        <f t="shared" si="5"/>
        <v>1</v>
      </c>
    </row>
    <row r="222" spans="2:19">
      <c r="B222" s="25">
        <f>'12ヶ月前納一覧'!B309</f>
        <v>1090000</v>
      </c>
      <c r="C222" s="4" t="s">
        <v>12</v>
      </c>
      <c r="D222" s="5">
        <f>'12ヶ月前納一覧'!D309</f>
        <v>104313</v>
      </c>
      <c r="E222" s="6">
        <f>'12ヶ月前納一覧'!E309</f>
        <v>103973</v>
      </c>
      <c r="F222" s="6">
        <f>'12ヶ月前納一覧'!F309</f>
        <v>207606</v>
      </c>
      <c r="G222" s="6">
        <f>'12ヶ月前納一覧'!G309</f>
        <v>310901</v>
      </c>
      <c r="H222" s="6">
        <f>'12ヶ月前納一覧'!H309</f>
        <v>413860</v>
      </c>
      <c r="I222" s="6">
        <f>'12ヶ月前納一覧'!I309</f>
        <v>516482</v>
      </c>
      <c r="J222" s="6">
        <f>'12ヶ月前納一覧'!J309</f>
        <v>618769</v>
      </c>
      <c r="K222" s="6">
        <f>'12ヶ月前納一覧'!K309</f>
        <v>720723</v>
      </c>
      <c r="L222" s="6">
        <f>'12ヶ月前納一覧'!L309</f>
        <v>822344</v>
      </c>
      <c r="M222" s="6">
        <f>'12ヶ月前納一覧'!M309</f>
        <v>923633</v>
      </c>
      <c r="N222" s="6">
        <f>'12ヶ月前納一覧'!N309</f>
        <v>1024591</v>
      </c>
      <c r="O222" s="6">
        <f>'12ヶ月前納一覧'!O309</f>
        <v>1125221</v>
      </c>
      <c r="P222" s="7">
        <f>'12ヶ月前納一覧'!P309</f>
        <v>1225522</v>
      </c>
      <c r="Q222" s="4" t="s">
        <v>12</v>
      </c>
      <c r="R222" s="26">
        <f>B222</f>
        <v>1090000</v>
      </c>
      <c r="S222">
        <f t="shared" si="5"/>
        <v>1</v>
      </c>
    </row>
    <row r="223" spans="2:19">
      <c r="B223" s="25">
        <f>B222+1</f>
        <v>1090001</v>
      </c>
      <c r="C223" s="1" t="s">
        <v>13</v>
      </c>
      <c r="D223" s="8">
        <f>'12ヶ月前納一覧'!D310</f>
        <v>1417</v>
      </c>
      <c r="E223" s="9">
        <f>'12ヶ月前納一覧'!E310</f>
        <v>1412</v>
      </c>
      <c r="F223" s="9">
        <f>'12ヶ月前納一覧'!F310</f>
        <v>2820</v>
      </c>
      <c r="G223" s="9">
        <f>'12ヶ月前納一覧'!G310</f>
        <v>4223</v>
      </c>
      <c r="H223" s="9">
        <f>'12ヶ月前納一覧'!H310</f>
        <v>5621</v>
      </c>
      <c r="I223" s="9">
        <f>'12ヶ月前納一覧'!I310</f>
        <v>7015</v>
      </c>
      <c r="J223" s="9">
        <f>'12ヶ月前納一覧'!J310</f>
        <v>8405</v>
      </c>
      <c r="K223" s="9">
        <f>'12ヶ月前納一覧'!K310</f>
        <v>9790</v>
      </c>
      <c r="L223" s="9">
        <f>'12ヶ月前納一覧'!L310</f>
        <v>11170</v>
      </c>
      <c r="M223" s="9">
        <f>'12ヶ月前納一覧'!M310</f>
        <v>12546</v>
      </c>
      <c r="N223" s="9">
        <f>'12ヶ月前納一覧'!N310</f>
        <v>13918</v>
      </c>
      <c r="O223" s="9">
        <f>'12ヶ月前納一覧'!O310</f>
        <v>15285</v>
      </c>
      <c r="P223" s="10">
        <f>'12ヶ月前納一覧'!P310</f>
        <v>16647</v>
      </c>
      <c r="Q223" s="1" t="s">
        <v>13</v>
      </c>
      <c r="R223" s="26">
        <f>B222</f>
        <v>1090000</v>
      </c>
      <c r="S223">
        <f t="shared" si="5"/>
        <v>1</v>
      </c>
    </row>
    <row r="224" spans="2:19">
      <c r="B224" s="25">
        <f t="shared" si="6"/>
        <v>1090002</v>
      </c>
      <c r="C224" s="1" t="s">
        <v>14</v>
      </c>
      <c r="D224" s="8">
        <f>'12ヶ月前納一覧'!D311</f>
        <v>105730</v>
      </c>
      <c r="E224" s="9">
        <f>'12ヶ月前納一覧'!E311</f>
        <v>105385</v>
      </c>
      <c r="F224" s="9">
        <f>'12ヶ月前納一覧'!F311</f>
        <v>210426</v>
      </c>
      <c r="G224" s="9">
        <f>'12ヶ月前納一覧'!G311</f>
        <v>315124</v>
      </c>
      <c r="H224" s="9">
        <f>'12ヶ月前納一覧'!H311</f>
        <v>419481</v>
      </c>
      <c r="I224" s="9">
        <f>'12ヶ月前納一覧'!I311</f>
        <v>523497</v>
      </c>
      <c r="J224" s="9">
        <f>'12ヶ月前納一覧'!J311</f>
        <v>627174</v>
      </c>
      <c r="K224" s="9">
        <f>'12ヶ月前納一覧'!K311</f>
        <v>730513</v>
      </c>
      <c r="L224" s="9">
        <f>'12ヶ月前納一覧'!L311</f>
        <v>833514</v>
      </c>
      <c r="M224" s="9">
        <f>'12ヶ月前納一覧'!M311</f>
        <v>936179</v>
      </c>
      <c r="N224" s="9">
        <f>'12ヶ月前納一覧'!N311</f>
        <v>1038509</v>
      </c>
      <c r="O224" s="9">
        <f>'12ヶ月前納一覧'!O311</f>
        <v>1140506</v>
      </c>
      <c r="P224" s="9">
        <f>'12ヶ月前納一覧'!P311</f>
        <v>1242169</v>
      </c>
      <c r="Q224" s="1" t="s">
        <v>14</v>
      </c>
      <c r="R224" s="26">
        <f>B222</f>
        <v>1090000</v>
      </c>
      <c r="S224">
        <f t="shared" si="5"/>
        <v>1</v>
      </c>
    </row>
    <row r="225" spans="2:19">
      <c r="B225" s="25">
        <f t="shared" si="6"/>
        <v>1090003</v>
      </c>
      <c r="C225" s="1" t="s">
        <v>27</v>
      </c>
      <c r="D225" s="8">
        <f>'12ヶ月前納一覧'!D312</f>
        <v>17876</v>
      </c>
      <c r="E225" s="9">
        <f>'12ヶ月前納一覧'!E312</f>
        <v>17817</v>
      </c>
      <c r="F225" s="9">
        <f>'12ヶ月前納一覧'!F312</f>
        <v>35577</v>
      </c>
      <c r="G225" s="9">
        <f>'12ヶ月前納一覧'!G312</f>
        <v>53278</v>
      </c>
      <c r="H225" s="9">
        <f>'12ヶ月前納一覧'!H312</f>
        <v>70922</v>
      </c>
      <c r="I225" s="9">
        <f>'12ヶ月前納一覧'!I312</f>
        <v>88508</v>
      </c>
      <c r="J225" s="9">
        <f>'12ヶ月前納一覧'!J312</f>
        <v>106037</v>
      </c>
      <c r="K225" s="9">
        <f>'12ヶ月前納一覧'!K312</f>
        <v>123509</v>
      </c>
      <c r="L225" s="9">
        <f>'12ヶ月前納一覧'!L312</f>
        <v>140924</v>
      </c>
      <c r="M225" s="9">
        <f>'12ヶ月前納一覧'!M312</f>
        <v>158281</v>
      </c>
      <c r="N225" s="9">
        <f>'12ヶ月前納一覧'!N312</f>
        <v>175583</v>
      </c>
      <c r="O225" s="9">
        <f>'12ヶ月前納一覧'!O312</f>
        <v>192827</v>
      </c>
      <c r="P225" s="10">
        <f>'12ヶ月前納一覧'!P312</f>
        <v>210016</v>
      </c>
      <c r="Q225" s="1" t="s">
        <v>27</v>
      </c>
      <c r="R225" s="26">
        <f>B222</f>
        <v>1090000</v>
      </c>
      <c r="S225">
        <f t="shared" si="5"/>
        <v>1</v>
      </c>
    </row>
    <row r="226" spans="2:19">
      <c r="B226" s="25">
        <f t="shared" si="6"/>
        <v>1090004</v>
      </c>
      <c r="C226" s="1" t="s">
        <v>28</v>
      </c>
      <c r="D226" s="18">
        <f>'12ヶ月前納一覧'!D313</f>
        <v>123606</v>
      </c>
      <c r="E226" s="19">
        <f>'12ヶ月前納一覧'!E313</f>
        <v>123202</v>
      </c>
      <c r="F226" s="19">
        <f>'12ヶ月前納一覧'!F313</f>
        <v>246003</v>
      </c>
      <c r="G226" s="19">
        <f>'12ヶ月前納一覧'!G313</f>
        <v>368402</v>
      </c>
      <c r="H226" s="19">
        <f>'12ヶ月前納一覧'!H313</f>
        <v>490403</v>
      </c>
      <c r="I226" s="19">
        <f>'12ヶ月前納一覧'!I313</f>
        <v>612005</v>
      </c>
      <c r="J226" s="19">
        <f>'12ヶ月前納一覧'!J313</f>
        <v>733211</v>
      </c>
      <c r="K226" s="19">
        <f>'12ヶ月前納一覧'!K313</f>
        <v>854022</v>
      </c>
      <c r="L226" s="19">
        <f>'12ヶ月前納一覧'!L313</f>
        <v>974438</v>
      </c>
      <c r="M226" s="19">
        <f>'12ヶ月前納一覧'!M313</f>
        <v>1094460</v>
      </c>
      <c r="N226" s="19">
        <f>'12ヶ月前納一覧'!N313</f>
        <v>1214092</v>
      </c>
      <c r="O226" s="19">
        <f>'12ヶ月前納一覧'!O313</f>
        <v>1333333</v>
      </c>
      <c r="P226" s="23">
        <f>'12ヶ月前納一覧'!P313</f>
        <v>1452185</v>
      </c>
      <c r="Q226" s="1" t="s">
        <v>28</v>
      </c>
      <c r="R226" s="26">
        <f>B222</f>
        <v>1090000</v>
      </c>
      <c r="S226">
        <f t="shared" si="5"/>
        <v>1</v>
      </c>
    </row>
    <row r="227" spans="2:19">
      <c r="B227" s="25">
        <f>'12ヶ月前納一覧'!B314</f>
        <v>1150000</v>
      </c>
      <c r="C227" s="4" t="s">
        <v>12</v>
      </c>
      <c r="D227" s="5">
        <f>'12ヶ月前納一覧'!D314</f>
        <v>110055</v>
      </c>
      <c r="E227" s="6">
        <f>'12ヶ月前納一覧'!E314</f>
        <v>109696</v>
      </c>
      <c r="F227" s="6">
        <f>'12ヶ月前納一覧'!F314</f>
        <v>219034</v>
      </c>
      <c r="G227" s="6">
        <f>'12ヶ月前納一覧'!G314</f>
        <v>328016</v>
      </c>
      <c r="H227" s="6">
        <f>'12ヶ月前納一覧'!H314</f>
        <v>436641</v>
      </c>
      <c r="I227" s="6">
        <f>'12ヶ月前納一覧'!I314</f>
        <v>544912</v>
      </c>
      <c r="J227" s="6">
        <f>'12ヶ月前納一覧'!J314</f>
        <v>652830</v>
      </c>
      <c r="K227" s="6">
        <f>'12ヶ月前納一覧'!K314</f>
        <v>760395</v>
      </c>
      <c r="L227" s="6">
        <f>'12ヶ月前納一覧'!L314</f>
        <v>867610</v>
      </c>
      <c r="M227" s="6">
        <f>'12ヶ月前納一覧'!M314</f>
        <v>974475</v>
      </c>
      <c r="N227" s="6">
        <f>'12ヶ月前納一覧'!N314</f>
        <v>1080991</v>
      </c>
      <c r="O227" s="6">
        <f>'12ヶ月前納一覧'!O314</f>
        <v>1187160</v>
      </c>
      <c r="P227" s="7">
        <f>'12ヶ月前納一覧'!P314</f>
        <v>1292981</v>
      </c>
      <c r="Q227" s="4" t="s">
        <v>12</v>
      </c>
      <c r="R227" s="26">
        <f>B227</f>
        <v>1150000</v>
      </c>
      <c r="S227">
        <f t="shared" si="5"/>
        <v>1</v>
      </c>
    </row>
    <row r="228" spans="2:19">
      <c r="B228" s="25">
        <f>B227+1</f>
        <v>1150001</v>
      </c>
      <c r="C228" s="1" t="s">
        <v>13</v>
      </c>
      <c r="D228" s="8">
        <f>'12ヶ月前納一覧'!D315</f>
        <v>1495</v>
      </c>
      <c r="E228" s="9">
        <f>'12ヶ月前納一覧'!E315</f>
        <v>1490</v>
      </c>
      <c r="F228" s="9">
        <f>'12ヶ月前納一覧'!F315</f>
        <v>2975</v>
      </c>
      <c r="G228" s="9">
        <f>'12ヶ月前納一覧'!G315</f>
        <v>4455</v>
      </c>
      <c r="H228" s="9">
        <f>'12ヶ月前納一覧'!H315</f>
        <v>5931</v>
      </c>
      <c r="I228" s="9">
        <f>'12ヶ月前納一覧'!I315</f>
        <v>7402</v>
      </c>
      <c r="J228" s="9">
        <f>'12ヶ月前納一覧'!J315</f>
        <v>8868</v>
      </c>
      <c r="K228" s="9">
        <f>'12ヶ月前納一覧'!K315</f>
        <v>10329</v>
      </c>
      <c r="L228" s="9">
        <f>'12ヶ月前納一覧'!L315</f>
        <v>11785</v>
      </c>
      <c r="M228" s="9">
        <f>'12ヶ月前納一覧'!M315</f>
        <v>13237</v>
      </c>
      <c r="N228" s="9">
        <f>'12ヶ月前納一覧'!N315</f>
        <v>14684</v>
      </c>
      <c r="O228" s="9">
        <f>'12ヶ月前納一覧'!O315</f>
        <v>16126</v>
      </c>
      <c r="P228" s="10">
        <f>'12ヶ月前納一覧'!P315</f>
        <v>17564</v>
      </c>
      <c r="Q228" s="1" t="s">
        <v>13</v>
      </c>
      <c r="R228" s="26">
        <f>B227</f>
        <v>1150000</v>
      </c>
      <c r="S228">
        <f t="shared" si="5"/>
        <v>1</v>
      </c>
    </row>
    <row r="229" spans="2:19">
      <c r="B229" s="25">
        <f t="shared" si="6"/>
        <v>1150002</v>
      </c>
      <c r="C229" s="1" t="s">
        <v>14</v>
      </c>
      <c r="D229" s="8">
        <f>'12ヶ月前納一覧'!D316</f>
        <v>111550</v>
      </c>
      <c r="E229" s="9">
        <f>'12ヶ月前納一覧'!E316</f>
        <v>111186</v>
      </c>
      <c r="F229" s="9">
        <f>'12ヶ月前納一覧'!F316</f>
        <v>222009</v>
      </c>
      <c r="G229" s="9">
        <f>'12ヶ月前納一覧'!G316</f>
        <v>332471</v>
      </c>
      <c r="H229" s="9">
        <f>'12ヶ月前納一覧'!H316</f>
        <v>442572</v>
      </c>
      <c r="I229" s="9">
        <f>'12ヶ月前納一覧'!I316</f>
        <v>552314</v>
      </c>
      <c r="J229" s="9">
        <f>'12ヶ月前納一覧'!J316</f>
        <v>661698</v>
      </c>
      <c r="K229" s="9">
        <f>'12ヶ月前納一覧'!K316</f>
        <v>770724</v>
      </c>
      <c r="L229" s="9">
        <f>'12ヶ月前納一覧'!L316</f>
        <v>879395</v>
      </c>
      <c r="M229" s="9">
        <f>'12ヶ月前納一覧'!M316</f>
        <v>987712</v>
      </c>
      <c r="N229" s="9">
        <f>'12ヶ月前納一覧'!N316</f>
        <v>1095675</v>
      </c>
      <c r="O229" s="9">
        <f>'12ヶ月前納一覧'!O316</f>
        <v>1203286</v>
      </c>
      <c r="P229" s="9">
        <f>'12ヶ月前納一覧'!P316</f>
        <v>1310545</v>
      </c>
      <c r="Q229" s="1" t="s">
        <v>14</v>
      </c>
      <c r="R229" s="26">
        <f>B227</f>
        <v>1150000</v>
      </c>
      <c r="S229">
        <f t="shared" si="5"/>
        <v>1</v>
      </c>
    </row>
    <row r="230" spans="2:19">
      <c r="B230" s="25">
        <f t="shared" si="6"/>
        <v>1150003</v>
      </c>
      <c r="C230" s="1" t="s">
        <v>27</v>
      </c>
      <c r="D230" s="8">
        <f>'12ヶ月前納一覧'!D317</f>
        <v>18860</v>
      </c>
      <c r="E230" s="9">
        <f>'12ヶ月前納一覧'!E317</f>
        <v>18798</v>
      </c>
      <c r="F230" s="9">
        <f>'12ヶ月前納一覧'!F317</f>
        <v>37535</v>
      </c>
      <c r="G230" s="9">
        <f>'12ヶ月前納一覧'!G317</f>
        <v>56211</v>
      </c>
      <c r="H230" s="9">
        <f>'12ヶ月前納一覧'!H317</f>
        <v>74826</v>
      </c>
      <c r="I230" s="9">
        <f>'12ヶ月前納一覧'!I317</f>
        <v>93380</v>
      </c>
      <c r="J230" s="9">
        <f>'12ヶ月前納一覧'!J317</f>
        <v>111874</v>
      </c>
      <c r="K230" s="9">
        <f>'12ヶ月前納一覧'!K317</f>
        <v>130308</v>
      </c>
      <c r="L230" s="9">
        <f>'12ヶ月前納一覧'!L317</f>
        <v>148681</v>
      </c>
      <c r="M230" s="9">
        <f>'12ヶ月前納一覧'!M317</f>
        <v>166994</v>
      </c>
      <c r="N230" s="9">
        <f>'12ヶ月前納一覧'!N317</f>
        <v>185248</v>
      </c>
      <c r="O230" s="9">
        <f>'12ヶ月前納一覧'!O317</f>
        <v>203442</v>
      </c>
      <c r="P230" s="10">
        <f>'12ヶ月前納一覧'!P317</f>
        <v>221576</v>
      </c>
      <c r="Q230" s="1" t="s">
        <v>27</v>
      </c>
      <c r="R230" s="26">
        <f>B227</f>
        <v>1150000</v>
      </c>
      <c r="S230">
        <f t="shared" si="5"/>
        <v>1</v>
      </c>
    </row>
    <row r="231" spans="2:19">
      <c r="B231" s="25">
        <f t="shared" si="6"/>
        <v>1150004</v>
      </c>
      <c r="C231" s="1" t="s">
        <v>28</v>
      </c>
      <c r="D231" s="18">
        <f>'12ヶ月前納一覧'!D318</f>
        <v>130410</v>
      </c>
      <c r="E231" s="19">
        <f>'12ヶ月前納一覧'!E318</f>
        <v>129984</v>
      </c>
      <c r="F231" s="19">
        <f>'12ヶ月前納一覧'!F318</f>
        <v>259544</v>
      </c>
      <c r="G231" s="19">
        <f>'12ヶ月前納一覧'!G318</f>
        <v>388682</v>
      </c>
      <c r="H231" s="19">
        <f>'12ヶ月前納一覧'!H318</f>
        <v>517398</v>
      </c>
      <c r="I231" s="19">
        <f>'12ヶ月前納一覧'!I318</f>
        <v>645694</v>
      </c>
      <c r="J231" s="19">
        <f>'12ヶ月前納一覧'!J318</f>
        <v>773572</v>
      </c>
      <c r="K231" s="19">
        <f>'12ヶ月前納一覧'!K318</f>
        <v>901032</v>
      </c>
      <c r="L231" s="19">
        <f>'12ヶ月前納一覧'!L318</f>
        <v>1028076</v>
      </c>
      <c r="M231" s="19">
        <f>'12ヶ月前納一覧'!M318</f>
        <v>1154706</v>
      </c>
      <c r="N231" s="19">
        <f>'12ヶ月前納一覧'!N318</f>
        <v>1280923</v>
      </c>
      <c r="O231" s="19">
        <f>'12ヶ月前納一覧'!O318</f>
        <v>1406728</v>
      </c>
      <c r="P231" s="23">
        <f>'12ヶ月前納一覧'!P318</f>
        <v>1532121</v>
      </c>
      <c r="Q231" s="1" t="s">
        <v>28</v>
      </c>
      <c r="R231" s="26">
        <f>B227</f>
        <v>1150000</v>
      </c>
      <c r="S231">
        <f t="shared" si="5"/>
        <v>1</v>
      </c>
    </row>
    <row r="232" spans="2:19">
      <c r="B232" s="25">
        <f>'12ヶ月前納一覧'!B319</f>
        <v>1210000</v>
      </c>
      <c r="C232" s="4" t="s">
        <v>12</v>
      </c>
      <c r="D232" s="5">
        <f>'12ヶ月前納一覧'!D319</f>
        <v>115797</v>
      </c>
      <c r="E232" s="6">
        <f>'12ヶ月前納一覧'!E319</f>
        <v>115420</v>
      </c>
      <c r="F232" s="6">
        <f>'12ヶ月前納一覧'!F319</f>
        <v>230462</v>
      </c>
      <c r="G232" s="6">
        <f>'12ヶ月前納一覧'!G319</f>
        <v>345129</v>
      </c>
      <c r="H232" s="6">
        <f>'12ヶ月前納一覧'!H319</f>
        <v>459423</v>
      </c>
      <c r="I232" s="6">
        <f>'12ヶ月前納一覧'!I319</f>
        <v>573342</v>
      </c>
      <c r="J232" s="6">
        <f>'12ヶ月前納一覧'!J319</f>
        <v>686891</v>
      </c>
      <c r="K232" s="6">
        <f>'12ヶ月前納一覧'!K319</f>
        <v>800068</v>
      </c>
      <c r="L232" s="6">
        <f>'12ヶ月前納一覧'!L319</f>
        <v>912877</v>
      </c>
      <c r="M232" s="6">
        <f>'12ヶ月前納一覧'!M319</f>
        <v>1025317</v>
      </c>
      <c r="N232" s="6">
        <f>'12ヶ月前納一覧'!N319</f>
        <v>1137391</v>
      </c>
      <c r="O232" s="6">
        <f>'12ヶ月前納一覧'!O319</f>
        <v>1249099</v>
      </c>
      <c r="P232" s="7">
        <f>'12ヶ月前納一覧'!P319</f>
        <v>1360442</v>
      </c>
      <c r="Q232" s="4" t="s">
        <v>12</v>
      </c>
      <c r="R232" s="26">
        <f>B232</f>
        <v>1210000</v>
      </c>
      <c r="S232">
        <f t="shared" si="5"/>
        <v>1</v>
      </c>
    </row>
    <row r="233" spans="2:19">
      <c r="B233" s="25">
        <f>B232+1</f>
        <v>1210001</v>
      </c>
      <c r="C233" s="1" t="s">
        <v>13</v>
      </c>
      <c r="D233" s="8">
        <f>'12ヶ月前納一覧'!D320</f>
        <v>1573</v>
      </c>
      <c r="E233" s="9">
        <f>'12ヶ月前納一覧'!E320</f>
        <v>1567</v>
      </c>
      <c r="F233" s="9">
        <f>'12ヶ月前納一覧'!F320</f>
        <v>3130</v>
      </c>
      <c r="G233" s="9">
        <f>'12ヶ月前納一覧'!G320</f>
        <v>4688</v>
      </c>
      <c r="H233" s="9">
        <f>'12ヶ月前納一覧'!H320</f>
        <v>6240</v>
      </c>
      <c r="I233" s="9">
        <f>'12ヶ月前納一覧'!I320</f>
        <v>7788</v>
      </c>
      <c r="J233" s="9">
        <f>'12ヶ月前納一覧'!J320</f>
        <v>9330</v>
      </c>
      <c r="K233" s="9">
        <f>'12ヶ月前納一覧'!K320</f>
        <v>10868</v>
      </c>
      <c r="L233" s="9">
        <f>'12ヶ月前納一覧'!L320</f>
        <v>12400</v>
      </c>
      <c r="M233" s="9">
        <f>'12ヶ月前納一覧'!M320</f>
        <v>13928</v>
      </c>
      <c r="N233" s="9">
        <f>'12ヶ月前納一覧'!N320</f>
        <v>15450</v>
      </c>
      <c r="O233" s="9">
        <f>'12ヶ月前納一覧'!O320</f>
        <v>16967</v>
      </c>
      <c r="P233" s="10">
        <f>'12ヶ月前納一覧'!P320</f>
        <v>18480</v>
      </c>
      <c r="Q233" s="1" t="s">
        <v>13</v>
      </c>
      <c r="R233" s="26">
        <f>B232</f>
        <v>1210000</v>
      </c>
      <c r="S233">
        <f t="shared" si="5"/>
        <v>1</v>
      </c>
    </row>
    <row r="234" spans="2:19">
      <c r="B234" s="25">
        <f t="shared" si="6"/>
        <v>1210002</v>
      </c>
      <c r="C234" s="1" t="s">
        <v>14</v>
      </c>
      <c r="D234" s="8">
        <f>'12ヶ月前納一覧'!D321</f>
        <v>117370</v>
      </c>
      <c r="E234" s="9">
        <f>'12ヶ月前納一覧'!E321</f>
        <v>116987</v>
      </c>
      <c r="F234" s="9">
        <f>'12ヶ月前納一覧'!F321</f>
        <v>233592</v>
      </c>
      <c r="G234" s="9">
        <f>'12ヶ月前納一覧'!G321</f>
        <v>349817</v>
      </c>
      <c r="H234" s="9">
        <f>'12ヶ月前納一覧'!H321</f>
        <v>465663</v>
      </c>
      <c r="I234" s="9">
        <f>'12ヶ月前納一覧'!I321</f>
        <v>581130</v>
      </c>
      <c r="J234" s="9">
        <f>'12ヶ月前納一覧'!J321</f>
        <v>696221</v>
      </c>
      <c r="K234" s="9">
        <f>'12ヶ月前納一覧'!K321</f>
        <v>810936</v>
      </c>
      <c r="L234" s="9">
        <f>'12ヶ月前納一覧'!L321</f>
        <v>925277</v>
      </c>
      <c r="M234" s="9">
        <f>'12ヶ月前納一覧'!M321</f>
        <v>1039245</v>
      </c>
      <c r="N234" s="9">
        <f>'12ヶ月前納一覧'!N321</f>
        <v>1152841</v>
      </c>
      <c r="O234" s="9">
        <f>'12ヶ月前納一覧'!O321</f>
        <v>1266066</v>
      </c>
      <c r="P234" s="9">
        <f>'12ヶ月前納一覧'!P321</f>
        <v>1378922</v>
      </c>
      <c r="Q234" s="1" t="s">
        <v>14</v>
      </c>
      <c r="R234" s="26">
        <f>B232</f>
        <v>1210000</v>
      </c>
      <c r="S234">
        <f t="shared" si="5"/>
        <v>1</v>
      </c>
    </row>
    <row r="235" spans="2:19">
      <c r="B235" s="25">
        <f t="shared" si="6"/>
        <v>1210003</v>
      </c>
      <c r="C235" s="1" t="s">
        <v>27</v>
      </c>
      <c r="D235" s="8">
        <f>'12ヶ月前納一覧'!D322</f>
        <v>19844</v>
      </c>
      <c r="E235" s="9">
        <f>'12ヶ月前納一覧'!E322</f>
        <v>19779</v>
      </c>
      <c r="F235" s="9">
        <f>'12ヶ月前納一覧'!F322</f>
        <v>39493</v>
      </c>
      <c r="G235" s="9">
        <f>'12ヶ月前納一覧'!G322</f>
        <v>59144</v>
      </c>
      <c r="H235" s="9">
        <f>'12ヶ月前納一覧'!H322</f>
        <v>78730</v>
      </c>
      <c r="I235" s="9">
        <f>'12ヶ月前納一覧'!I322</f>
        <v>98252</v>
      </c>
      <c r="J235" s="9">
        <f>'12ヶ月前納一覧'!J322</f>
        <v>117711</v>
      </c>
      <c r="K235" s="9">
        <f>'12ヶ月前納一覧'!K322</f>
        <v>137106</v>
      </c>
      <c r="L235" s="9">
        <f>'12ヶ月前納一覧'!L322</f>
        <v>156438</v>
      </c>
      <c r="M235" s="9">
        <f>'12ヶ月前納一覧'!M322</f>
        <v>175707</v>
      </c>
      <c r="N235" s="9">
        <f>'12ヶ月前納一覧'!N322</f>
        <v>194913</v>
      </c>
      <c r="O235" s="9">
        <f>'12ヶ月前納一覧'!O322</f>
        <v>214056</v>
      </c>
      <c r="P235" s="10">
        <f>'12ヶ月前納一覧'!P322</f>
        <v>233137</v>
      </c>
      <c r="Q235" s="1" t="s">
        <v>27</v>
      </c>
      <c r="R235" s="26">
        <f>B232</f>
        <v>1210000</v>
      </c>
      <c r="S235">
        <f t="shared" si="5"/>
        <v>1</v>
      </c>
    </row>
    <row r="236" spans="2:19">
      <c r="B236" s="25">
        <f t="shared" si="6"/>
        <v>1210004</v>
      </c>
      <c r="C236" s="1" t="s">
        <v>28</v>
      </c>
      <c r="D236" s="18">
        <f>'12ヶ月前納一覧'!D323</f>
        <v>137214</v>
      </c>
      <c r="E236" s="19">
        <f>'12ヶ月前納一覧'!E323</f>
        <v>136766</v>
      </c>
      <c r="F236" s="19">
        <f>'12ヶ月前納一覧'!F323</f>
        <v>273085</v>
      </c>
      <c r="G236" s="19">
        <f>'12ヶ月前納一覧'!G323</f>
        <v>408961</v>
      </c>
      <c r="H236" s="19">
        <f>'12ヶ月前納一覧'!H323</f>
        <v>544393</v>
      </c>
      <c r="I236" s="19">
        <f>'12ヶ月前納一覧'!I323</f>
        <v>679382</v>
      </c>
      <c r="J236" s="19">
        <f>'12ヶ月前納一覧'!J323</f>
        <v>813932</v>
      </c>
      <c r="K236" s="19">
        <f>'12ヶ月前納一覧'!K323</f>
        <v>948042</v>
      </c>
      <c r="L236" s="19">
        <f>'12ヶ月前納一覧'!L323</f>
        <v>1081715</v>
      </c>
      <c r="M236" s="19">
        <f>'12ヶ月前納一覧'!M323</f>
        <v>1214952</v>
      </c>
      <c r="N236" s="19">
        <f>'12ヶ月前納一覧'!N323</f>
        <v>1347754</v>
      </c>
      <c r="O236" s="19">
        <f>'12ヶ月前納一覧'!O323</f>
        <v>1480122</v>
      </c>
      <c r="P236" s="23">
        <f>'12ヶ月前納一覧'!P323</f>
        <v>1612059</v>
      </c>
      <c r="Q236" s="1" t="s">
        <v>28</v>
      </c>
      <c r="R236" s="26">
        <f>B232</f>
        <v>1210000</v>
      </c>
      <c r="S236">
        <f t="shared" si="5"/>
        <v>1</v>
      </c>
    </row>
    <row r="237" spans="2:19">
      <c r="B237" s="25">
        <f>'12ヶ月前納一覧'!B324</f>
        <v>1270000</v>
      </c>
      <c r="C237" s="4" t="s">
        <v>12</v>
      </c>
      <c r="D237" s="5">
        <f>'12ヶ月前納一覧'!D324</f>
        <v>121539</v>
      </c>
      <c r="E237" s="6">
        <f>'12ヶ月前納一覧'!E324</f>
        <v>121143</v>
      </c>
      <c r="F237" s="6">
        <f>'12ヶ月前納一覧'!F324</f>
        <v>241890</v>
      </c>
      <c r="G237" s="6">
        <f>'12ヶ月前納一覧'!G324</f>
        <v>362243</v>
      </c>
      <c r="H237" s="6">
        <f>'12ヶ月前納一覧'!H324</f>
        <v>482203</v>
      </c>
      <c r="I237" s="6">
        <f>'12ヶ月前納一覧'!I324</f>
        <v>601773</v>
      </c>
      <c r="J237" s="6">
        <f>'12ヶ月前納一覧'!J324</f>
        <v>720951</v>
      </c>
      <c r="K237" s="6">
        <f>'12ヶ月前納一覧'!K324</f>
        <v>839741</v>
      </c>
      <c r="L237" s="6">
        <f>'12ヶ月前納一覧'!L324</f>
        <v>958144</v>
      </c>
      <c r="M237" s="6">
        <f>'12ヶ月前納一覧'!M324</f>
        <v>1076160</v>
      </c>
      <c r="N237" s="6">
        <f>'12ヶ月前納一覧'!N324</f>
        <v>1193790</v>
      </c>
      <c r="O237" s="6">
        <f>'12ヶ月前納一覧'!O324</f>
        <v>1311037</v>
      </c>
      <c r="P237" s="7">
        <f>'12ヶ月前納一覧'!P324</f>
        <v>1427902</v>
      </c>
      <c r="Q237" s="4" t="s">
        <v>12</v>
      </c>
      <c r="R237" s="26">
        <f>B237</f>
        <v>1270000</v>
      </c>
      <c r="S237">
        <f t="shared" si="5"/>
        <v>1</v>
      </c>
    </row>
    <row r="238" spans="2:19">
      <c r="B238" s="25">
        <f>B237+1</f>
        <v>1270001</v>
      </c>
      <c r="C238" s="1" t="s">
        <v>13</v>
      </c>
      <c r="D238" s="8">
        <f>'12ヶ月前納一覧'!D325</f>
        <v>1651</v>
      </c>
      <c r="E238" s="9">
        <f>'12ヶ月前納一覧'!E325</f>
        <v>1645</v>
      </c>
      <c r="F238" s="9">
        <f>'12ヶ月前納一覧'!F325</f>
        <v>3285</v>
      </c>
      <c r="G238" s="9">
        <f>'12ヶ月前納一覧'!G325</f>
        <v>4920</v>
      </c>
      <c r="H238" s="9">
        <f>'12ヶ月前納一覧'!H325</f>
        <v>6550</v>
      </c>
      <c r="I238" s="9">
        <f>'12ヶ月前納一覧'!I325</f>
        <v>8174</v>
      </c>
      <c r="J238" s="9">
        <f>'12ヶ月前納一覧'!J325</f>
        <v>9793</v>
      </c>
      <c r="K238" s="9">
        <f>'12ヶ月前納一覧'!K325</f>
        <v>11407</v>
      </c>
      <c r="L238" s="9">
        <f>'12ヶ月前納一覧'!L325</f>
        <v>13015</v>
      </c>
      <c r="M238" s="9">
        <f>'12ヶ月前納一覧'!M325</f>
        <v>14618</v>
      </c>
      <c r="N238" s="9">
        <f>'12ヶ月前納一覧'!N325</f>
        <v>16216</v>
      </c>
      <c r="O238" s="9">
        <f>'12ヶ月前納一覧'!O325</f>
        <v>17809</v>
      </c>
      <c r="P238" s="10">
        <f>'12ヶ月前納一覧'!P325</f>
        <v>19396</v>
      </c>
      <c r="Q238" s="1" t="s">
        <v>13</v>
      </c>
      <c r="R238" s="26">
        <f>B237</f>
        <v>1270000</v>
      </c>
      <c r="S238">
        <f t="shared" si="5"/>
        <v>1</v>
      </c>
    </row>
    <row r="239" spans="2:19">
      <c r="B239" s="25">
        <f t="shared" si="6"/>
        <v>1270002</v>
      </c>
      <c r="C239" s="1" t="s">
        <v>14</v>
      </c>
      <c r="D239" s="8">
        <f>'12ヶ月前納一覧'!D326</f>
        <v>123190</v>
      </c>
      <c r="E239" s="9">
        <f>'12ヶ月前納一覧'!E326</f>
        <v>122788</v>
      </c>
      <c r="F239" s="9">
        <f>'12ヶ月前納一覧'!F326</f>
        <v>245175</v>
      </c>
      <c r="G239" s="9">
        <f>'12ヶ月前納一覧'!G326</f>
        <v>367163</v>
      </c>
      <c r="H239" s="9">
        <f>'12ヶ月前納一覧'!H326</f>
        <v>488753</v>
      </c>
      <c r="I239" s="9">
        <f>'12ヶ月前納一覧'!I326</f>
        <v>609947</v>
      </c>
      <c r="J239" s="9">
        <f>'12ヶ月前納一覧'!J326</f>
        <v>730744</v>
      </c>
      <c r="K239" s="9">
        <f>'12ヶ月前納一覧'!K326</f>
        <v>851148</v>
      </c>
      <c r="L239" s="9">
        <f>'12ヶ月前納一覧'!L326</f>
        <v>971159</v>
      </c>
      <c r="M239" s="9">
        <f>'12ヶ月前納一覧'!M326</f>
        <v>1090778</v>
      </c>
      <c r="N239" s="9">
        <f>'12ヶ月前納一覧'!N326</f>
        <v>1210006</v>
      </c>
      <c r="O239" s="9">
        <f>'12ヶ月前納一覧'!O326</f>
        <v>1328846</v>
      </c>
      <c r="P239" s="9">
        <f>'12ヶ月前納一覧'!P326</f>
        <v>1447298</v>
      </c>
      <c r="Q239" s="1" t="s">
        <v>14</v>
      </c>
      <c r="R239" s="26">
        <f>B237</f>
        <v>1270000</v>
      </c>
      <c r="S239">
        <f t="shared" si="5"/>
        <v>1</v>
      </c>
    </row>
    <row r="240" spans="2:19">
      <c r="B240" s="25">
        <f t="shared" si="6"/>
        <v>1270003</v>
      </c>
      <c r="C240" s="1" t="s">
        <v>27</v>
      </c>
      <c r="D240" s="8">
        <f>'12ヶ月前納一覧'!D327</f>
        <v>20828</v>
      </c>
      <c r="E240" s="9">
        <f>'12ヶ月前納一覧'!E327</f>
        <v>20760</v>
      </c>
      <c r="F240" s="9">
        <f>'12ヶ月前納一覧'!F327</f>
        <v>41452</v>
      </c>
      <c r="G240" s="9">
        <f>'12ヶ月前納一覧'!G327</f>
        <v>62077</v>
      </c>
      <c r="H240" s="9">
        <f>'12ヶ月前納一覧'!H327</f>
        <v>82634</v>
      </c>
      <c r="I240" s="9">
        <f>'12ヶ月前納一覧'!I327</f>
        <v>103124</v>
      </c>
      <c r="J240" s="9">
        <f>'12ヶ月前納一覧'!J327</f>
        <v>123548</v>
      </c>
      <c r="K240" s="9">
        <f>'12ヶ月前納一覧'!K327</f>
        <v>143905</v>
      </c>
      <c r="L240" s="9">
        <f>'12ヶ月前納一覧'!L327</f>
        <v>164195</v>
      </c>
      <c r="M240" s="9">
        <f>'12ヶ月前納一覧'!M327</f>
        <v>184420</v>
      </c>
      <c r="N240" s="9">
        <f>'12ヶ月前納一覧'!N327</f>
        <v>204578</v>
      </c>
      <c r="O240" s="9">
        <f>'12ヶ月前納一覧'!O327</f>
        <v>224670</v>
      </c>
      <c r="P240" s="10">
        <f>'12ヶ月前納一覧'!P327</f>
        <v>244697</v>
      </c>
      <c r="Q240" s="1" t="s">
        <v>27</v>
      </c>
      <c r="R240" s="26">
        <f>B237</f>
        <v>1270000</v>
      </c>
      <c r="S240">
        <f t="shared" si="5"/>
        <v>1</v>
      </c>
    </row>
    <row r="241" spans="2:19">
      <c r="B241" s="25">
        <f t="shared" si="6"/>
        <v>1270004</v>
      </c>
      <c r="C241" s="1" t="s">
        <v>28</v>
      </c>
      <c r="D241" s="18">
        <f>'12ヶ月前納一覧'!D328</f>
        <v>144018</v>
      </c>
      <c r="E241" s="19">
        <f>'12ヶ月前納一覧'!E328</f>
        <v>143548</v>
      </c>
      <c r="F241" s="19">
        <f>'12ヶ月前納一覧'!F328</f>
        <v>286627</v>
      </c>
      <c r="G241" s="19">
        <f>'12ヶ月前納一覧'!G328</f>
        <v>429240</v>
      </c>
      <c r="H241" s="19">
        <f>'12ヶ月前納一覧'!H328</f>
        <v>571387</v>
      </c>
      <c r="I241" s="19">
        <f>'12ヶ月前納一覧'!I328</f>
        <v>713071</v>
      </c>
      <c r="J241" s="19">
        <f>'12ヶ月前納一覧'!J328</f>
        <v>854292</v>
      </c>
      <c r="K241" s="19">
        <f>'12ヶ月前納一覧'!K328</f>
        <v>995053</v>
      </c>
      <c r="L241" s="19">
        <f>'12ヶ月前納一覧'!L328</f>
        <v>1135354</v>
      </c>
      <c r="M241" s="19">
        <f>'12ヶ月前納一覧'!M328</f>
        <v>1275198</v>
      </c>
      <c r="N241" s="19">
        <f>'12ヶ月前納一覧'!N328</f>
        <v>1414584</v>
      </c>
      <c r="O241" s="19">
        <f>'12ヶ月前納一覧'!O328</f>
        <v>1553516</v>
      </c>
      <c r="P241" s="23">
        <f>'12ヶ月前納一覧'!P328</f>
        <v>1691995</v>
      </c>
      <c r="Q241" s="1" t="s">
        <v>28</v>
      </c>
      <c r="R241" s="26">
        <f>B237</f>
        <v>1270000</v>
      </c>
      <c r="S241">
        <f t="shared" si="5"/>
        <v>1</v>
      </c>
    </row>
    <row r="242" spans="2:19">
      <c r="B242" s="25">
        <f>'12ヶ月前納一覧'!B341</f>
        <v>1330000</v>
      </c>
      <c r="C242" s="4" t="s">
        <v>12</v>
      </c>
      <c r="D242" s="5">
        <f>'12ヶ月前納一覧'!D341</f>
        <v>127281</v>
      </c>
      <c r="E242" s="5">
        <f>'12ヶ月前納一覧'!E341</f>
        <v>126866</v>
      </c>
      <c r="F242" s="5">
        <f>'12ヶ月前納一覧'!F341</f>
        <v>253317</v>
      </c>
      <c r="G242" s="5">
        <f>'12ヶ月前納一覧'!G341</f>
        <v>379357</v>
      </c>
      <c r="H242" s="5">
        <f>'12ヶ月前納一覧'!H341</f>
        <v>504985</v>
      </c>
      <c r="I242" s="5">
        <f>'12ヶ月前納一覧'!I341</f>
        <v>630203</v>
      </c>
      <c r="J242" s="5">
        <f>'12ヶ月前納一覧'!J341</f>
        <v>755012</v>
      </c>
      <c r="K242" s="5">
        <f>'12ヶ月前納一覧'!K341</f>
        <v>879414</v>
      </c>
      <c r="L242" s="5">
        <f>'12ヶ月前納一覧'!L341</f>
        <v>1003410</v>
      </c>
      <c r="M242" s="5">
        <f>'12ヶ月前納一覧'!M341</f>
        <v>1127001</v>
      </c>
      <c r="N242" s="5">
        <f>'12ヶ月前納一覧'!N341</f>
        <v>1250190</v>
      </c>
      <c r="O242" s="5">
        <f>'12ヶ月前納一覧'!O341</f>
        <v>1372976</v>
      </c>
      <c r="P242" s="5">
        <f>'12ヶ月前納一覧'!P341</f>
        <v>1495361</v>
      </c>
      <c r="Q242" s="4" t="s">
        <v>12</v>
      </c>
      <c r="R242" s="26">
        <f>B242</f>
        <v>1330000</v>
      </c>
      <c r="S242">
        <f t="shared" si="5"/>
        <v>1</v>
      </c>
    </row>
    <row r="243" spans="2:19">
      <c r="B243" s="25">
        <f t="shared" ref="B243:B251" si="7">B242+1</f>
        <v>1330001</v>
      </c>
      <c r="C243" s="1" t="s">
        <v>13</v>
      </c>
      <c r="D243" s="8">
        <f>'12ヶ月前納一覧'!D342</f>
        <v>1729</v>
      </c>
      <c r="E243" s="9">
        <f>'12ヶ月前納一覧'!E342</f>
        <v>1723</v>
      </c>
      <c r="F243" s="9">
        <f>'12ヶ月前納一覧'!F342</f>
        <v>3441</v>
      </c>
      <c r="G243" s="9">
        <f>'12ヶ月前納一覧'!G342</f>
        <v>5153</v>
      </c>
      <c r="H243" s="9">
        <f>'12ヶ月前納一覧'!H342</f>
        <v>6859</v>
      </c>
      <c r="I243" s="9">
        <f>'12ヶ月前納一覧'!I342</f>
        <v>8560</v>
      </c>
      <c r="J243" s="9">
        <f>'12ヶ月前納一覧'!J342</f>
        <v>10256</v>
      </c>
      <c r="K243" s="9">
        <f>'12ヶ月前納一覧'!K342</f>
        <v>11946</v>
      </c>
      <c r="L243" s="9">
        <f>'12ヶ月前納一覧'!L342</f>
        <v>13630</v>
      </c>
      <c r="M243" s="9">
        <f>'12ヶ月前納一覧'!M342</f>
        <v>15309</v>
      </c>
      <c r="N243" s="9">
        <f>'12ヶ月前納一覧'!N342</f>
        <v>16982</v>
      </c>
      <c r="O243" s="9">
        <f>'12ヶ月前納一覧'!O342</f>
        <v>18650</v>
      </c>
      <c r="P243" s="10">
        <f>'12ヶ月前納一覧'!P342</f>
        <v>20313</v>
      </c>
      <c r="Q243" s="1" t="s">
        <v>13</v>
      </c>
      <c r="R243" s="26">
        <f>B242</f>
        <v>1330000</v>
      </c>
      <c r="S243">
        <f t="shared" si="5"/>
        <v>1</v>
      </c>
    </row>
    <row r="244" spans="2:19">
      <c r="B244" s="25">
        <f t="shared" si="7"/>
        <v>1330002</v>
      </c>
      <c r="C244" s="1" t="s">
        <v>14</v>
      </c>
      <c r="D244" s="8">
        <f>'12ヶ月前納一覧'!D343</f>
        <v>129010</v>
      </c>
      <c r="E244" s="9">
        <f>'12ヶ月前納一覧'!E343</f>
        <v>128589</v>
      </c>
      <c r="F244" s="9">
        <f>'12ヶ月前納一覧'!F343</f>
        <v>256758</v>
      </c>
      <c r="G244" s="9">
        <f>'12ヶ月前納一覧'!G343</f>
        <v>384510</v>
      </c>
      <c r="H244" s="9">
        <f>'12ヶ月前納一覧'!H343</f>
        <v>511844</v>
      </c>
      <c r="I244" s="9">
        <f>'12ヶ月前納一覧'!I343</f>
        <v>638763</v>
      </c>
      <c r="J244" s="9">
        <f>'12ヶ月前納一覧'!J343</f>
        <v>765268</v>
      </c>
      <c r="K244" s="9">
        <f>'12ヶ月前納一覧'!K343</f>
        <v>891360</v>
      </c>
      <c r="L244" s="9">
        <f>'12ヶ月前納一覧'!L343</f>
        <v>1017040</v>
      </c>
      <c r="M244" s="9">
        <f>'12ヶ月前納一覧'!M343</f>
        <v>1142310</v>
      </c>
      <c r="N244" s="9">
        <f>'12ヶ月前納一覧'!N343</f>
        <v>1267172</v>
      </c>
      <c r="O244" s="9">
        <f>'12ヶ月前納一覧'!O343</f>
        <v>1391626</v>
      </c>
      <c r="P244" s="9">
        <f>'12ヶ月前納一覧'!P343</f>
        <v>1515674</v>
      </c>
      <c r="Q244" s="1" t="s">
        <v>14</v>
      </c>
      <c r="R244" s="26">
        <f>B242</f>
        <v>1330000</v>
      </c>
      <c r="S244">
        <f t="shared" si="5"/>
        <v>1</v>
      </c>
    </row>
    <row r="245" spans="2:19">
      <c r="B245" s="25">
        <f t="shared" si="7"/>
        <v>1330003</v>
      </c>
      <c r="C245" s="1" t="s">
        <v>27</v>
      </c>
      <c r="D245" s="8">
        <f>'12ヶ月前納一覧'!D344</f>
        <v>21812</v>
      </c>
      <c r="E245" s="9">
        <f>'12ヶ月前納一覧'!E344</f>
        <v>21740</v>
      </c>
      <c r="F245" s="9">
        <f>'12ヶ月前納一覧'!F344</f>
        <v>43410</v>
      </c>
      <c r="G245" s="9">
        <f>'12ヶ月前納一覧'!G344</f>
        <v>65009</v>
      </c>
      <c r="H245" s="9">
        <f>'12ヶ月前納一覧'!H344</f>
        <v>86538</v>
      </c>
      <c r="I245" s="9">
        <f>'12ヶ月前納一覧'!I344</f>
        <v>107997</v>
      </c>
      <c r="J245" s="9">
        <f>'12ヶ月前納一覧'!J344</f>
        <v>129385</v>
      </c>
      <c r="K245" s="9">
        <f>'12ヶ月前納一覧'!K344</f>
        <v>150704</v>
      </c>
      <c r="L245" s="9">
        <f>'12ヶ月前納一覧'!L344</f>
        <v>171953</v>
      </c>
      <c r="M245" s="9">
        <f>'12ヶ月前納一覧'!M344</f>
        <v>193132</v>
      </c>
      <c r="N245" s="9">
        <f>'12ヶ月前納一覧'!N344</f>
        <v>214243</v>
      </c>
      <c r="O245" s="9">
        <f>'12ヶ月前納一覧'!O344</f>
        <v>235285</v>
      </c>
      <c r="P245" s="10">
        <f>'12ヶ月前納一覧'!P344</f>
        <v>256258</v>
      </c>
      <c r="Q245" s="1" t="s">
        <v>27</v>
      </c>
      <c r="R245" s="26">
        <f>B242</f>
        <v>1330000</v>
      </c>
      <c r="S245">
        <f t="shared" si="5"/>
        <v>1</v>
      </c>
    </row>
    <row r="246" spans="2:19">
      <c r="B246" s="25">
        <f t="shared" si="7"/>
        <v>1330004</v>
      </c>
      <c r="C246" s="1" t="s">
        <v>28</v>
      </c>
      <c r="D246" s="18">
        <f>'12ヶ月前納一覧'!D345</f>
        <v>150822</v>
      </c>
      <c r="E246" s="19">
        <f>'12ヶ月前納一覧'!E345</f>
        <v>150329</v>
      </c>
      <c r="F246" s="19">
        <f>'12ヶ月前納一覧'!F345</f>
        <v>300168</v>
      </c>
      <c r="G246" s="19">
        <f>'12ヶ月前納一覧'!G345</f>
        <v>449519</v>
      </c>
      <c r="H246" s="19">
        <f>'12ヶ月前納一覧'!H345</f>
        <v>598382</v>
      </c>
      <c r="I246" s="19">
        <f>'12ヶ月前納一覧'!I345</f>
        <v>746760</v>
      </c>
      <c r="J246" s="19">
        <f>'12ヶ月前納一覧'!J345</f>
        <v>894653</v>
      </c>
      <c r="K246" s="19">
        <f>'12ヶ月前納一覧'!K345</f>
        <v>1042064</v>
      </c>
      <c r="L246" s="19">
        <f>'12ヶ月前納一覧'!L345</f>
        <v>1188993</v>
      </c>
      <c r="M246" s="19">
        <f>'12ヶ月前納一覧'!M345</f>
        <v>1335442</v>
      </c>
      <c r="N246" s="19">
        <f>'12ヶ月前納一覧'!N345</f>
        <v>1481415</v>
      </c>
      <c r="O246" s="19">
        <f>'12ヶ月前納一覧'!O345</f>
        <v>1626911</v>
      </c>
      <c r="P246" s="23">
        <f>'12ヶ月前納一覧'!P345</f>
        <v>1771932</v>
      </c>
      <c r="Q246" s="1" t="s">
        <v>28</v>
      </c>
      <c r="R246" s="26">
        <f>B242</f>
        <v>1330000</v>
      </c>
      <c r="S246">
        <f t="shared" si="5"/>
        <v>1</v>
      </c>
    </row>
    <row r="247" spans="2:19">
      <c r="B247" s="25">
        <f>'12ヶ月前納一覧'!B346</f>
        <v>1390000</v>
      </c>
      <c r="C247" s="4" t="s">
        <v>12</v>
      </c>
      <c r="D247" s="5">
        <f>'12ヶ月前納一覧'!D346</f>
        <v>133023</v>
      </c>
      <c r="E247" s="6">
        <f>'12ヶ月前納一覧'!E346</f>
        <v>132589</v>
      </c>
      <c r="F247" s="6">
        <f>'12ヶ月前納一覧'!F346</f>
        <v>264746</v>
      </c>
      <c r="G247" s="6">
        <f>'12ヶ月前納一覧'!G346</f>
        <v>396471</v>
      </c>
      <c r="H247" s="6">
        <f>'12ヶ月前納一覧'!H346</f>
        <v>527766</v>
      </c>
      <c r="I247" s="6">
        <f>'12ヶ月前納一覧'!I346</f>
        <v>658633</v>
      </c>
      <c r="J247" s="6">
        <f>'12ヶ月前納一覧'!J346</f>
        <v>789073</v>
      </c>
      <c r="K247" s="6">
        <f>'12ヶ月前納一覧'!K346</f>
        <v>919087</v>
      </c>
      <c r="L247" s="6">
        <f>'12ヶ月前納一覧'!L346</f>
        <v>1048677</v>
      </c>
      <c r="M247" s="6">
        <f>'12ヶ月前納一覧'!M346</f>
        <v>1177844</v>
      </c>
      <c r="N247" s="6">
        <f>'12ヶ月前納一覧'!N346</f>
        <v>1306590</v>
      </c>
      <c r="O247" s="6">
        <f>'12ヶ月前納一覧'!O346</f>
        <v>1434914</v>
      </c>
      <c r="P247" s="7">
        <f>'12ヶ月前納一覧'!P346</f>
        <v>1562822</v>
      </c>
      <c r="Q247" s="4" t="s">
        <v>12</v>
      </c>
      <c r="R247" s="26">
        <f>B247</f>
        <v>1390000</v>
      </c>
      <c r="S247">
        <f t="shared" si="5"/>
        <v>1</v>
      </c>
    </row>
    <row r="248" spans="2:19">
      <c r="B248" s="25">
        <f>B247+1</f>
        <v>1390001</v>
      </c>
      <c r="C248" s="1" t="s">
        <v>13</v>
      </c>
      <c r="D248" s="8">
        <f>'12ヶ月前納一覧'!D347</f>
        <v>1807</v>
      </c>
      <c r="E248" s="9">
        <f>'12ヶ月前納一覧'!E347</f>
        <v>1801</v>
      </c>
      <c r="F248" s="9">
        <f>'12ヶ月前納一覧'!F347</f>
        <v>3596</v>
      </c>
      <c r="G248" s="9">
        <f>'12ヶ月前納一覧'!G347</f>
        <v>5385</v>
      </c>
      <c r="H248" s="9">
        <f>'12ヶ月前納一覧'!H347</f>
        <v>7169</v>
      </c>
      <c r="I248" s="9">
        <f>'12ヶ月前納一覧'!I347</f>
        <v>8946</v>
      </c>
      <c r="J248" s="9">
        <f>'12ヶ月前納一覧'!J347</f>
        <v>10718</v>
      </c>
      <c r="K248" s="9">
        <f>'12ヶ月前納一覧'!K347</f>
        <v>12484</v>
      </c>
      <c r="L248" s="9">
        <f>'12ヶ月前納一覧'!L347</f>
        <v>14245</v>
      </c>
      <c r="M248" s="9">
        <f>'12ヶ月前納一覧'!M347</f>
        <v>15999</v>
      </c>
      <c r="N248" s="9">
        <f>'12ヶ月前納一覧'!N347</f>
        <v>17748</v>
      </c>
      <c r="O248" s="9">
        <f>'12ヶ月前納一覧'!O347</f>
        <v>19492</v>
      </c>
      <c r="P248" s="10">
        <f>'12ヶ月前納一覧'!P347</f>
        <v>21229</v>
      </c>
      <c r="Q248" s="1" t="s">
        <v>13</v>
      </c>
      <c r="R248" s="26">
        <f>B247</f>
        <v>1390000</v>
      </c>
      <c r="S248">
        <f t="shared" si="5"/>
        <v>1</v>
      </c>
    </row>
    <row r="249" spans="2:19">
      <c r="B249" s="25">
        <f t="shared" si="7"/>
        <v>1390002</v>
      </c>
      <c r="C249" s="1" t="s">
        <v>14</v>
      </c>
      <c r="D249" s="8">
        <f>'12ヶ月前納一覧'!D348</f>
        <v>134830</v>
      </c>
      <c r="E249" s="9">
        <f>'12ヶ月前納一覧'!E348</f>
        <v>134390</v>
      </c>
      <c r="F249" s="9">
        <f>'12ヶ月前納一覧'!F348</f>
        <v>268342</v>
      </c>
      <c r="G249" s="9">
        <f>'12ヶ月前納一覧'!G348</f>
        <v>401856</v>
      </c>
      <c r="H249" s="9">
        <f>'12ヶ月前納一覧'!H348</f>
        <v>534935</v>
      </c>
      <c r="I249" s="9">
        <f>'12ヶ月前納一覧'!I348</f>
        <v>667579</v>
      </c>
      <c r="J249" s="9">
        <f>'12ヶ月前納一覧'!J348</f>
        <v>799791</v>
      </c>
      <c r="K249" s="9">
        <f>'12ヶ月前納一覧'!K348</f>
        <v>931571</v>
      </c>
      <c r="L249" s="9">
        <f>'12ヶ月前納一覧'!L348</f>
        <v>1062922</v>
      </c>
      <c r="M249" s="9">
        <f>'12ヶ月前納一覧'!M348</f>
        <v>1193843</v>
      </c>
      <c r="N249" s="9">
        <f>'12ヶ月前納一覧'!N348</f>
        <v>1324338</v>
      </c>
      <c r="O249" s="9">
        <f>'12ヶ月前納一覧'!O348</f>
        <v>1454406</v>
      </c>
      <c r="P249" s="9">
        <f>'12ヶ月前納一覧'!P348</f>
        <v>1584051</v>
      </c>
      <c r="Q249" s="1" t="s">
        <v>14</v>
      </c>
      <c r="R249" s="26">
        <f>B247</f>
        <v>1390000</v>
      </c>
      <c r="S249">
        <f t="shared" si="5"/>
        <v>1</v>
      </c>
    </row>
    <row r="250" spans="2:19">
      <c r="B250" s="25">
        <f t="shared" si="7"/>
        <v>1390003</v>
      </c>
      <c r="C250" s="1" t="s">
        <v>27</v>
      </c>
      <c r="D250" s="8">
        <f>'12ヶ月前納一覧'!D349</f>
        <v>22796</v>
      </c>
      <c r="E250" s="9">
        <f>'12ヶ月前納一覧'!E349</f>
        <v>22721</v>
      </c>
      <c r="F250" s="9">
        <f>'12ヶ月前納一覧'!F349</f>
        <v>45369</v>
      </c>
      <c r="G250" s="9">
        <f>'12ヶ月前納一覧'!G349</f>
        <v>67942</v>
      </c>
      <c r="H250" s="9">
        <f>'12ヶ月前納一覧'!H349</f>
        <v>90442</v>
      </c>
      <c r="I250" s="9">
        <f>'12ヶ月前納一覧'!I349</f>
        <v>112869</v>
      </c>
      <c r="J250" s="9">
        <f>'12ヶ月前納一覧'!J349</f>
        <v>135222</v>
      </c>
      <c r="K250" s="9">
        <f>'12ヶ月前納一覧'!K349</f>
        <v>157502</v>
      </c>
      <c r="L250" s="9">
        <f>'12ヶ月前納一覧'!L349</f>
        <v>179710</v>
      </c>
      <c r="M250" s="9">
        <f>'12ヶ月前納一覧'!M349</f>
        <v>201845</v>
      </c>
      <c r="N250" s="9">
        <f>'12ヶ月前納一覧'!N349</f>
        <v>223908</v>
      </c>
      <c r="O250" s="9">
        <f>'12ヶ月前納一覧'!O349</f>
        <v>245899</v>
      </c>
      <c r="P250" s="10">
        <f>'12ヶ月前納一覧'!P349</f>
        <v>267818</v>
      </c>
      <c r="Q250" s="1" t="s">
        <v>27</v>
      </c>
      <c r="R250" s="26">
        <f>B247</f>
        <v>1390000</v>
      </c>
      <c r="S250">
        <f t="shared" si="5"/>
        <v>1</v>
      </c>
    </row>
    <row r="251" spans="2:19">
      <c r="B251" s="25">
        <f t="shared" si="7"/>
        <v>1390004</v>
      </c>
      <c r="C251" s="1" t="s">
        <v>28</v>
      </c>
      <c r="D251" s="18">
        <f>'12ヶ月前納一覧'!D350</f>
        <v>157626</v>
      </c>
      <c r="E251" s="19">
        <f>'12ヶ月前納一覧'!E350</f>
        <v>157111</v>
      </c>
      <c r="F251" s="19">
        <f>'12ヶ月前納一覧'!F350</f>
        <v>313711</v>
      </c>
      <c r="G251" s="19">
        <f>'12ヶ月前納一覧'!G350</f>
        <v>469798</v>
      </c>
      <c r="H251" s="19">
        <f>'12ヶ月前納一覧'!H350</f>
        <v>625377</v>
      </c>
      <c r="I251" s="19">
        <f>'12ヶ月前納一覧'!I350</f>
        <v>780448</v>
      </c>
      <c r="J251" s="19">
        <f>'12ヶ月前納一覧'!J350</f>
        <v>935013</v>
      </c>
      <c r="K251" s="19">
        <f>'12ヶ月前納一覧'!K350</f>
        <v>1089073</v>
      </c>
      <c r="L251" s="19">
        <f>'12ヶ月前納一覧'!L350</f>
        <v>1242632</v>
      </c>
      <c r="M251" s="19">
        <f>'12ヶ月前納一覧'!M350</f>
        <v>1395688</v>
      </c>
      <c r="N251" s="19">
        <f>'12ヶ月前納一覧'!N350</f>
        <v>1548246</v>
      </c>
      <c r="O251" s="19">
        <f>'12ヶ月前納一覧'!O350</f>
        <v>1700305</v>
      </c>
      <c r="P251" s="23">
        <f>'12ヶ月前納一覧'!P350</f>
        <v>1851869</v>
      </c>
      <c r="Q251" s="1" t="s">
        <v>28</v>
      </c>
      <c r="R251" s="26">
        <f>B247</f>
        <v>1390000</v>
      </c>
      <c r="S251">
        <f t="shared" si="5"/>
        <v>1</v>
      </c>
    </row>
    <row r="253" spans="2:19">
      <c r="C253" s="297" t="s">
        <v>29</v>
      </c>
      <c r="D253" s="11" t="s">
        <v>15</v>
      </c>
      <c r="E253" s="12">
        <v>1.00327374</v>
      </c>
      <c r="F253" s="12">
        <v>1.0065582</v>
      </c>
      <c r="G253" s="12">
        <v>1.0098534100000001</v>
      </c>
      <c r="H253" s="12">
        <v>1.0131593999999999</v>
      </c>
      <c r="I253" s="12">
        <v>1.0164762199999999</v>
      </c>
      <c r="J253" s="12">
        <v>1.0198039000000001</v>
      </c>
      <c r="K253" s="12">
        <v>1.02314248</v>
      </c>
      <c r="L253" s="12">
        <v>1.0264919800000001</v>
      </c>
      <c r="M253" s="12">
        <v>1.0298524499999999</v>
      </c>
      <c r="N253" s="12">
        <v>1.03322391</v>
      </c>
      <c r="O253" s="12">
        <v>1.03660642</v>
      </c>
      <c r="P253" s="13">
        <v>1.04</v>
      </c>
    </row>
    <row r="254" spans="2:19">
      <c r="C254" s="298"/>
      <c r="D254" s="8"/>
      <c r="E254" s="9"/>
      <c r="F254" s="9"/>
      <c r="G254" s="9"/>
      <c r="H254" s="9"/>
      <c r="I254" s="9"/>
      <c r="J254" s="9"/>
      <c r="K254" s="9"/>
      <c r="L254" s="9"/>
      <c r="M254" s="9"/>
      <c r="N254" s="9"/>
      <c r="O254" s="9"/>
      <c r="P254" s="10"/>
    </row>
    <row r="255" spans="2:19">
      <c r="C255" s="298"/>
      <c r="D255" s="8"/>
      <c r="E255" s="14" t="s">
        <v>16</v>
      </c>
      <c r="F255" s="9" t="s">
        <v>17</v>
      </c>
      <c r="G255" s="9"/>
      <c r="H255" s="9"/>
      <c r="I255" s="9"/>
      <c r="J255" s="9"/>
      <c r="K255" s="9"/>
      <c r="L255" s="9"/>
      <c r="M255" s="15" t="s">
        <v>18</v>
      </c>
      <c r="N255" s="16">
        <v>95.72</v>
      </c>
      <c r="O255" s="17" t="s">
        <v>19</v>
      </c>
      <c r="P255" s="24" t="s">
        <v>30</v>
      </c>
    </row>
    <row r="256" spans="2:19">
      <c r="C256" s="298"/>
      <c r="D256" s="8"/>
      <c r="E256" s="14" t="s">
        <v>20</v>
      </c>
      <c r="F256" s="9" t="s">
        <v>21</v>
      </c>
      <c r="G256" s="9"/>
      <c r="H256" s="9"/>
      <c r="I256" s="9"/>
      <c r="J256" s="9"/>
      <c r="K256" s="9"/>
      <c r="L256" s="9"/>
      <c r="M256" s="15" t="s">
        <v>22</v>
      </c>
      <c r="N256" s="16">
        <v>16.8</v>
      </c>
      <c r="O256" s="17" t="s">
        <v>19</v>
      </c>
      <c r="P256" s="24" t="s">
        <v>31</v>
      </c>
    </row>
    <row r="257" spans="3:16">
      <c r="C257" s="298"/>
      <c r="D257" s="8"/>
      <c r="E257" s="9"/>
      <c r="F257" s="9"/>
      <c r="G257" s="9"/>
      <c r="H257" s="9"/>
      <c r="I257" s="9"/>
      <c r="J257" s="9"/>
      <c r="K257" s="9"/>
      <c r="L257" s="9"/>
      <c r="M257" s="14" t="s">
        <v>14</v>
      </c>
      <c r="N257" s="16">
        <v>112.52</v>
      </c>
      <c r="O257" s="17" t="s">
        <v>19</v>
      </c>
      <c r="P257" s="10"/>
    </row>
    <row r="258" spans="3:16">
      <c r="C258" s="298"/>
      <c r="D258" s="8"/>
      <c r="E258" s="9"/>
      <c r="F258" s="9"/>
      <c r="G258" s="9"/>
      <c r="H258" s="9"/>
      <c r="I258" s="9"/>
      <c r="J258" s="9"/>
      <c r="K258" s="9"/>
      <c r="L258" s="9"/>
      <c r="M258" s="15" t="s">
        <v>23</v>
      </c>
      <c r="N258" s="16">
        <v>1.28</v>
      </c>
      <c r="O258" s="17" t="s">
        <v>19</v>
      </c>
      <c r="P258" s="24" t="s">
        <v>31</v>
      </c>
    </row>
    <row r="259" spans="3:16">
      <c r="C259" s="299"/>
      <c r="D259" s="18"/>
      <c r="E259" s="19"/>
      <c r="F259" s="19"/>
      <c r="G259" s="19"/>
      <c r="H259" s="19"/>
      <c r="I259" s="19"/>
      <c r="J259" s="19"/>
      <c r="K259" s="19"/>
      <c r="L259" s="19"/>
      <c r="M259" s="20" t="s">
        <v>24</v>
      </c>
      <c r="N259" s="21">
        <v>113.8</v>
      </c>
      <c r="O259" s="22" t="s">
        <v>19</v>
      </c>
      <c r="P259" s="23"/>
    </row>
  </sheetData>
  <mergeCells count="1">
    <mergeCell ref="C253:C259"/>
  </mergeCells>
  <phoneticPr fontId="4"/>
  <pageMargins left="0.59055118110236227" right="0.59055118110236227" top="0.98425196850393704" bottom="0.98425196850393704" header="0.51181102362204722" footer="0.51181102362204722"/>
  <pageSetup paperSize="9" scale="85" orientation="landscape" horizontalDpi="400" verticalDpi="0"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58"/>
  <sheetViews>
    <sheetView zoomScale="95" workbookViewId="0">
      <selection activeCell="I12" sqref="I12"/>
    </sheetView>
  </sheetViews>
  <sheetFormatPr defaultRowHeight="13.5"/>
  <cols>
    <col min="1" max="1" width="1.625" style="156" customWidth="1"/>
    <col min="2" max="2" width="12.625" style="156" customWidth="1"/>
    <col min="3" max="3" width="10.625" style="156" customWidth="1"/>
    <col min="4" max="16" width="9.125" style="156" customWidth="1"/>
    <col min="17" max="17" width="10.625" style="156" customWidth="1"/>
    <col min="18" max="16384" width="9" style="156"/>
  </cols>
  <sheetData>
    <row r="1" spans="1:17" ht="21">
      <c r="B1" s="300" t="s">
        <v>144</v>
      </c>
      <c r="C1" s="300"/>
      <c r="D1" s="300"/>
      <c r="E1" s="300"/>
      <c r="F1" s="300"/>
      <c r="G1" s="300"/>
      <c r="H1" s="300"/>
      <c r="I1" s="300"/>
      <c r="J1" s="300"/>
      <c r="K1" s="300"/>
      <c r="L1" s="300"/>
      <c r="M1" s="300"/>
      <c r="N1" s="300"/>
      <c r="O1" s="300"/>
      <c r="P1" s="300"/>
      <c r="Q1" s="327"/>
    </row>
    <row r="2" spans="1:17" ht="14.25">
      <c r="B2" s="326"/>
      <c r="C2" s="326"/>
      <c r="D2" s="326"/>
      <c r="E2" s="326"/>
      <c r="F2" s="326"/>
      <c r="G2" s="326"/>
      <c r="H2" s="326"/>
      <c r="I2" s="326"/>
      <c r="J2" s="326"/>
      <c r="K2" s="326"/>
      <c r="L2" s="326"/>
      <c r="M2" s="326"/>
      <c r="N2" s="326"/>
      <c r="O2" s="326"/>
      <c r="P2" s="326"/>
      <c r="Q2" s="326"/>
    </row>
    <row r="3" spans="1:17" ht="17.25">
      <c r="A3" s="157"/>
      <c r="B3" s="301" t="s">
        <v>145</v>
      </c>
      <c r="C3" s="301"/>
      <c r="D3" s="301"/>
      <c r="E3" s="301"/>
      <c r="F3" s="301"/>
      <c r="G3" s="301"/>
      <c r="H3" s="301"/>
      <c r="I3" s="301"/>
      <c r="J3" s="301"/>
      <c r="K3" s="301"/>
      <c r="L3" s="301"/>
      <c r="M3" s="301"/>
      <c r="N3" s="301"/>
      <c r="O3" s="301"/>
      <c r="P3" s="301"/>
      <c r="Q3" s="302"/>
    </row>
    <row r="4" spans="1:17">
      <c r="B4" s="303" t="s">
        <v>25</v>
      </c>
      <c r="C4" s="303"/>
      <c r="D4" s="304" t="s">
        <v>26</v>
      </c>
      <c r="E4" s="305" t="s">
        <v>0</v>
      </c>
      <c r="F4" s="305" t="s">
        <v>1</v>
      </c>
      <c r="G4" s="305" t="s">
        <v>2</v>
      </c>
      <c r="H4" s="305" t="s">
        <v>3</v>
      </c>
      <c r="I4" s="305" t="s">
        <v>4</v>
      </c>
      <c r="J4" s="305" t="s">
        <v>5</v>
      </c>
      <c r="K4" s="305" t="s">
        <v>6</v>
      </c>
      <c r="L4" s="305" t="s">
        <v>7</v>
      </c>
      <c r="M4" s="305" t="s">
        <v>8</v>
      </c>
      <c r="N4" s="305" t="s">
        <v>9</v>
      </c>
      <c r="O4" s="305" t="s">
        <v>10</v>
      </c>
      <c r="P4" s="305" t="s">
        <v>11</v>
      </c>
      <c r="Q4" s="305"/>
    </row>
    <row r="5" spans="1:17">
      <c r="B5" s="329">
        <v>58000</v>
      </c>
      <c r="C5" s="306" t="s">
        <v>12</v>
      </c>
      <c r="D5" s="307">
        <v>5551</v>
      </c>
      <c r="E5" s="308">
        <v>5533</v>
      </c>
      <c r="F5" s="308">
        <v>11047</v>
      </c>
      <c r="G5" s="308">
        <v>16544</v>
      </c>
      <c r="H5" s="308">
        <v>22022</v>
      </c>
      <c r="I5" s="308">
        <v>27483</v>
      </c>
      <c r="J5" s="308">
        <v>32926</v>
      </c>
      <c r="K5" s="308">
        <v>38351</v>
      </c>
      <c r="L5" s="308">
        <v>43758</v>
      </c>
      <c r="M5" s="308">
        <v>49148</v>
      </c>
      <c r="N5" s="308">
        <v>54520</v>
      </c>
      <c r="O5" s="308">
        <v>59874</v>
      </c>
      <c r="P5" s="309">
        <v>65212</v>
      </c>
      <c r="Q5" s="306" t="s">
        <v>12</v>
      </c>
    </row>
    <row r="6" spans="1:17">
      <c r="B6" s="330"/>
      <c r="C6" s="303" t="s">
        <v>13</v>
      </c>
      <c r="D6" s="310">
        <v>75</v>
      </c>
      <c r="E6" s="311">
        <v>75</v>
      </c>
      <c r="F6" s="311">
        <v>150</v>
      </c>
      <c r="G6" s="311">
        <v>224</v>
      </c>
      <c r="H6" s="311">
        <v>299</v>
      </c>
      <c r="I6" s="311">
        <v>373</v>
      </c>
      <c r="J6" s="311">
        <v>447</v>
      </c>
      <c r="K6" s="311">
        <v>520</v>
      </c>
      <c r="L6" s="311">
        <v>594</v>
      </c>
      <c r="M6" s="311">
        <v>667</v>
      </c>
      <c r="N6" s="311">
        <v>740</v>
      </c>
      <c r="O6" s="311">
        <v>813</v>
      </c>
      <c r="P6" s="312">
        <v>885</v>
      </c>
      <c r="Q6" s="303" t="s">
        <v>13</v>
      </c>
    </row>
    <row r="7" spans="1:17">
      <c r="B7" s="330"/>
      <c r="C7" s="303" t="s">
        <v>14</v>
      </c>
      <c r="D7" s="310">
        <v>5626</v>
      </c>
      <c r="E7" s="311">
        <v>5608</v>
      </c>
      <c r="F7" s="311">
        <v>11197</v>
      </c>
      <c r="G7" s="311">
        <v>16768</v>
      </c>
      <c r="H7" s="311">
        <v>22321</v>
      </c>
      <c r="I7" s="311">
        <v>27856</v>
      </c>
      <c r="J7" s="311">
        <v>33373</v>
      </c>
      <c r="K7" s="311">
        <v>38871</v>
      </c>
      <c r="L7" s="311">
        <v>44352</v>
      </c>
      <c r="M7" s="311">
        <v>49815</v>
      </c>
      <c r="N7" s="311">
        <v>55260</v>
      </c>
      <c r="O7" s="311">
        <v>60687</v>
      </c>
      <c r="P7" s="311">
        <v>66097</v>
      </c>
      <c r="Q7" s="303" t="s">
        <v>14</v>
      </c>
    </row>
    <row r="8" spans="1:17">
      <c r="B8" s="330"/>
      <c r="C8" s="303" t="s">
        <v>125</v>
      </c>
      <c r="D8" s="310">
        <v>951</v>
      </c>
      <c r="E8" s="311">
        <v>948</v>
      </c>
      <c r="F8" s="311">
        <v>1893</v>
      </c>
      <c r="G8" s="311">
        <v>2835</v>
      </c>
      <c r="H8" s="311">
        <v>3773</v>
      </c>
      <c r="I8" s="311">
        <v>4709</v>
      </c>
      <c r="J8" s="311">
        <v>5642</v>
      </c>
      <c r="K8" s="311">
        <v>6572</v>
      </c>
      <c r="L8" s="311">
        <v>7498</v>
      </c>
      <c r="M8" s="311">
        <v>8422</v>
      </c>
      <c r="N8" s="311">
        <v>9342</v>
      </c>
      <c r="O8" s="311">
        <v>10260</v>
      </c>
      <c r="P8" s="312">
        <v>11175</v>
      </c>
      <c r="Q8" s="303" t="s">
        <v>125</v>
      </c>
    </row>
    <row r="9" spans="1:17">
      <c r="B9" s="331"/>
      <c r="C9" s="303" t="s">
        <v>28</v>
      </c>
      <c r="D9" s="320">
        <v>6577</v>
      </c>
      <c r="E9" s="321">
        <v>6556</v>
      </c>
      <c r="F9" s="321">
        <v>13090</v>
      </c>
      <c r="G9" s="321">
        <v>19603</v>
      </c>
      <c r="H9" s="321">
        <v>26094</v>
      </c>
      <c r="I9" s="321">
        <v>32565</v>
      </c>
      <c r="J9" s="321">
        <v>39015</v>
      </c>
      <c r="K9" s="321">
        <v>45443</v>
      </c>
      <c r="L9" s="321">
        <v>51850</v>
      </c>
      <c r="M9" s="321">
        <v>58237</v>
      </c>
      <c r="N9" s="321">
        <v>64602</v>
      </c>
      <c r="O9" s="321">
        <v>70947</v>
      </c>
      <c r="P9" s="325">
        <v>77272</v>
      </c>
      <c r="Q9" s="303" t="s">
        <v>28</v>
      </c>
    </row>
    <row r="10" spans="1:17">
      <c r="B10" s="329">
        <v>68000</v>
      </c>
      <c r="C10" s="306" t="s">
        <v>12</v>
      </c>
      <c r="D10" s="307">
        <v>6508</v>
      </c>
      <c r="E10" s="308">
        <v>6486</v>
      </c>
      <c r="F10" s="308">
        <v>12953</v>
      </c>
      <c r="G10" s="308">
        <v>19396</v>
      </c>
      <c r="H10" s="308">
        <v>25819</v>
      </c>
      <c r="I10" s="308">
        <v>32222</v>
      </c>
      <c r="J10" s="308">
        <v>38602</v>
      </c>
      <c r="K10" s="308">
        <v>44963</v>
      </c>
      <c r="L10" s="308">
        <v>51303</v>
      </c>
      <c r="M10" s="308">
        <v>57622</v>
      </c>
      <c r="N10" s="308">
        <v>63920</v>
      </c>
      <c r="O10" s="308">
        <v>70198</v>
      </c>
      <c r="P10" s="309">
        <v>76455</v>
      </c>
      <c r="Q10" s="306" t="s">
        <v>12</v>
      </c>
    </row>
    <row r="11" spans="1:17">
      <c r="B11" s="330"/>
      <c r="C11" s="303" t="s">
        <v>13</v>
      </c>
      <c r="D11" s="310">
        <v>88</v>
      </c>
      <c r="E11" s="311">
        <v>88</v>
      </c>
      <c r="F11" s="311">
        <v>175</v>
      </c>
      <c r="G11" s="311">
        <v>263</v>
      </c>
      <c r="H11" s="311">
        <v>350</v>
      </c>
      <c r="I11" s="311">
        <v>437</v>
      </c>
      <c r="J11" s="311">
        <v>524</v>
      </c>
      <c r="K11" s="311">
        <v>610</v>
      </c>
      <c r="L11" s="311">
        <v>696</v>
      </c>
      <c r="M11" s="311">
        <v>782</v>
      </c>
      <c r="N11" s="311">
        <v>868</v>
      </c>
      <c r="O11" s="311">
        <v>953</v>
      </c>
      <c r="P11" s="312">
        <v>1038</v>
      </c>
      <c r="Q11" s="303" t="s">
        <v>13</v>
      </c>
    </row>
    <row r="12" spans="1:17">
      <c r="B12" s="330"/>
      <c r="C12" s="303" t="s">
        <v>14</v>
      </c>
      <c r="D12" s="310">
        <v>6596</v>
      </c>
      <c r="E12" s="311">
        <v>6574</v>
      </c>
      <c r="F12" s="311">
        <v>13128</v>
      </c>
      <c r="G12" s="311">
        <v>19659</v>
      </c>
      <c r="H12" s="311">
        <v>26169</v>
      </c>
      <c r="I12" s="311">
        <v>32659</v>
      </c>
      <c r="J12" s="311">
        <v>39126</v>
      </c>
      <c r="K12" s="311">
        <v>45573</v>
      </c>
      <c r="L12" s="311">
        <v>51999</v>
      </c>
      <c r="M12" s="311">
        <v>58404</v>
      </c>
      <c r="N12" s="311">
        <v>64788</v>
      </c>
      <c r="O12" s="311">
        <v>71151</v>
      </c>
      <c r="P12" s="311">
        <v>77493</v>
      </c>
      <c r="Q12" s="303" t="s">
        <v>14</v>
      </c>
    </row>
    <row r="13" spans="1:17">
      <c r="B13" s="330"/>
      <c r="C13" s="303" t="s">
        <v>125</v>
      </c>
      <c r="D13" s="310">
        <v>1115</v>
      </c>
      <c r="E13" s="311">
        <v>1111</v>
      </c>
      <c r="F13" s="311">
        <v>2219</v>
      </c>
      <c r="G13" s="311">
        <v>3323</v>
      </c>
      <c r="H13" s="311">
        <v>4424</v>
      </c>
      <c r="I13" s="311">
        <v>5521</v>
      </c>
      <c r="J13" s="311">
        <v>6615</v>
      </c>
      <c r="K13" s="311">
        <v>7705</v>
      </c>
      <c r="L13" s="311">
        <v>8791</v>
      </c>
      <c r="M13" s="311">
        <v>9874</v>
      </c>
      <c r="N13" s="311">
        <v>10953</v>
      </c>
      <c r="O13" s="311">
        <v>12029</v>
      </c>
      <c r="P13" s="312">
        <v>13101</v>
      </c>
      <c r="Q13" s="303" t="s">
        <v>125</v>
      </c>
    </row>
    <row r="14" spans="1:17">
      <c r="B14" s="331"/>
      <c r="C14" s="303" t="s">
        <v>28</v>
      </c>
      <c r="D14" s="320">
        <v>7711</v>
      </c>
      <c r="E14" s="321">
        <v>7685</v>
      </c>
      <c r="F14" s="321">
        <v>15347</v>
      </c>
      <c r="G14" s="321">
        <v>22982</v>
      </c>
      <c r="H14" s="321">
        <v>30593</v>
      </c>
      <c r="I14" s="321">
        <v>38180</v>
      </c>
      <c r="J14" s="321">
        <v>45741</v>
      </c>
      <c r="K14" s="321">
        <v>53278</v>
      </c>
      <c r="L14" s="321">
        <v>60790</v>
      </c>
      <c r="M14" s="321">
        <v>68278</v>
      </c>
      <c r="N14" s="321">
        <v>75741</v>
      </c>
      <c r="O14" s="321">
        <v>83180</v>
      </c>
      <c r="P14" s="325">
        <v>90594</v>
      </c>
      <c r="Q14" s="303" t="s">
        <v>28</v>
      </c>
    </row>
    <row r="15" spans="1:17">
      <c r="B15" s="329">
        <v>78000</v>
      </c>
      <c r="C15" s="306" t="s">
        <v>12</v>
      </c>
      <c r="D15" s="307">
        <v>7465</v>
      </c>
      <c r="E15" s="308">
        <v>7440</v>
      </c>
      <c r="F15" s="308">
        <v>14857</v>
      </c>
      <c r="G15" s="308">
        <v>22248</v>
      </c>
      <c r="H15" s="308">
        <v>29616</v>
      </c>
      <c r="I15" s="308">
        <v>36959</v>
      </c>
      <c r="J15" s="308">
        <v>44279</v>
      </c>
      <c r="K15" s="308">
        <v>51575</v>
      </c>
      <c r="L15" s="308">
        <v>58847</v>
      </c>
      <c r="M15" s="308">
        <v>66096</v>
      </c>
      <c r="N15" s="308">
        <v>73320</v>
      </c>
      <c r="O15" s="308">
        <v>80521</v>
      </c>
      <c r="P15" s="309">
        <v>87698</v>
      </c>
      <c r="Q15" s="306" t="s">
        <v>12</v>
      </c>
    </row>
    <row r="16" spans="1:17">
      <c r="B16" s="330"/>
      <c r="C16" s="303" t="s">
        <v>13</v>
      </c>
      <c r="D16" s="310">
        <v>101</v>
      </c>
      <c r="E16" s="311">
        <v>101</v>
      </c>
      <c r="F16" s="311">
        <v>201</v>
      </c>
      <c r="G16" s="311">
        <v>302</v>
      </c>
      <c r="H16" s="311">
        <v>402</v>
      </c>
      <c r="I16" s="311">
        <v>502</v>
      </c>
      <c r="J16" s="311">
        <v>601</v>
      </c>
      <c r="K16" s="311">
        <v>700</v>
      </c>
      <c r="L16" s="311">
        <v>799</v>
      </c>
      <c r="M16" s="311">
        <v>897</v>
      </c>
      <c r="N16" s="311">
        <v>995</v>
      </c>
      <c r="O16" s="311">
        <v>1093</v>
      </c>
      <c r="P16" s="312">
        <v>1191</v>
      </c>
      <c r="Q16" s="303" t="s">
        <v>13</v>
      </c>
    </row>
    <row r="17" spans="2:17">
      <c r="B17" s="330"/>
      <c r="C17" s="303" t="s">
        <v>14</v>
      </c>
      <c r="D17" s="310">
        <v>7566</v>
      </c>
      <c r="E17" s="311">
        <v>7541</v>
      </c>
      <c r="F17" s="311">
        <v>15058</v>
      </c>
      <c r="G17" s="311">
        <v>22550</v>
      </c>
      <c r="H17" s="311">
        <v>30018</v>
      </c>
      <c r="I17" s="311">
        <v>37461</v>
      </c>
      <c r="J17" s="311">
        <v>44880</v>
      </c>
      <c r="K17" s="311">
        <v>52275</v>
      </c>
      <c r="L17" s="311">
        <v>59646</v>
      </c>
      <c r="M17" s="311">
        <v>66993</v>
      </c>
      <c r="N17" s="311">
        <v>74315</v>
      </c>
      <c r="O17" s="311">
        <v>81614</v>
      </c>
      <c r="P17" s="311">
        <v>88889</v>
      </c>
      <c r="Q17" s="303" t="s">
        <v>14</v>
      </c>
    </row>
    <row r="18" spans="2:17">
      <c r="B18" s="330"/>
      <c r="C18" s="303" t="s">
        <v>125</v>
      </c>
      <c r="D18" s="310">
        <v>1279</v>
      </c>
      <c r="E18" s="311">
        <v>1275</v>
      </c>
      <c r="F18" s="311">
        <v>2545</v>
      </c>
      <c r="G18" s="311">
        <v>3812</v>
      </c>
      <c r="H18" s="311">
        <v>5075</v>
      </c>
      <c r="I18" s="311">
        <v>6333</v>
      </c>
      <c r="J18" s="311">
        <v>7588</v>
      </c>
      <c r="K18" s="311">
        <v>8838</v>
      </c>
      <c r="L18" s="311">
        <v>10084</v>
      </c>
      <c r="M18" s="311">
        <v>11326</v>
      </c>
      <c r="N18" s="311">
        <v>12564</v>
      </c>
      <c r="O18" s="311">
        <v>13798</v>
      </c>
      <c r="P18" s="312">
        <v>15028</v>
      </c>
      <c r="Q18" s="303" t="s">
        <v>125</v>
      </c>
    </row>
    <row r="19" spans="2:17">
      <c r="B19" s="331"/>
      <c r="C19" s="303" t="s">
        <v>28</v>
      </c>
      <c r="D19" s="320">
        <v>8845</v>
      </c>
      <c r="E19" s="321">
        <v>8816</v>
      </c>
      <c r="F19" s="321">
        <v>17603</v>
      </c>
      <c r="G19" s="321">
        <v>26362</v>
      </c>
      <c r="H19" s="321">
        <v>35093</v>
      </c>
      <c r="I19" s="321">
        <v>43794</v>
      </c>
      <c r="J19" s="321">
        <v>52468</v>
      </c>
      <c r="K19" s="321">
        <v>61113</v>
      </c>
      <c r="L19" s="321">
        <v>69730</v>
      </c>
      <c r="M19" s="321">
        <v>78319</v>
      </c>
      <c r="N19" s="321">
        <v>86879</v>
      </c>
      <c r="O19" s="321">
        <v>95412</v>
      </c>
      <c r="P19" s="325">
        <v>103917</v>
      </c>
      <c r="Q19" s="303" t="s">
        <v>28</v>
      </c>
    </row>
    <row r="20" spans="2:17">
      <c r="B20" s="329">
        <v>88000</v>
      </c>
      <c r="C20" s="306" t="s">
        <v>12</v>
      </c>
      <c r="D20" s="307">
        <v>8422</v>
      </c>
      <c r="E20" s="308">
        <v>8394</v>
      </c>
      <c r="F20" s="308">
        <v>16762</v>
      </c>
      <c r="G20" s="308">
        <v>25101</v>
      </c>
      <c r="H20" s="308">
        <v>33413</v>
      </c>
      <c r="I20" s="308">
        <v>41698</v>
      </c>
      <c r="J20" s="308">
        <v>49956</v>
      </c>
      <c r="K20" s="308">
        <v>58187</v>
      </c>
      <c r="L20" s="308">
        <v>66392</v>
      </c>
      <c r="M20" s="308">
        <v>74569</v>
      </c>
      <c r="N20" s="308">
        <v>82720</v>
      </c>
      <c r="O20" s="308">
        <v>90844</v>
      </c>
      <c r="P20" s="309">
        <v>98941</v>
      </c>
      <c r="Q20" s="306" t="s">
        <v>12</v>
      </c>
    </row>
    <row r="21" spans="2:17">
      <c r="B21" s="330"/>
      <c r="C21" s="303" t="s">
        <v>13</v>
      </c>
      <c r="D21" s="310">
        <v>114</v>
      </c>
      <c r="E21" s="311">
        <v>114</v>
      </c>
      <c r="F21" s="311">
        <v>227</v>
      </c>
      <c r="G21" s="311">
        <v>340</v>
      </c>
      <c r="H21" s="311">
        <v>453</v>
      </c>
      <c r="I21" s="311">
        <v>566</v>
      </c>
      <c r="J21" s="311">
        <v>678</v>
      </c>
      <c r="K21" s="311">
        <v>790</v>
      </c>
      <c r="L21" s="311">
        <v>901</v>
      </c>
      <c r="M21" s="311">
        <v>1012</v>
      </c>
      <c r="N21" s="311">
        <v>1123</v>
      </c>
      <c r="O21" s="311">
        <v>1234</v>
      </c>
      <c r="P21" s="312">
        <v>1344</v>
      </c>
      <c r="Q21" s="303" t="s">
        <v>13</v>
      </c>
    </row>
    <row r="22" spans="2:17">
      <c r="B22" s="330"/>
      <c r="C22" s="303" t="s">
        <v>14</v>
      </c>
      <c r="D22" s="310">
        <v>8536</v>
      </c>
      <c r="E22" s="311">
        <v>8508</v>
      </c>
      <c r="F22" s="311">
        <v>16989</v>
      </c>
      <c r="G22" s="311">
        <v>25441</v>
      </c>
      <c r="H22" s="311">
        <v>33866</v>
      </c>
      <c r="I22" s="311">
        <v>42264</v>
      </c>
      <c r="J22" s="311">
        <v>50634</v>
      </c>
      <c r="K22" s="311">
        <v>58977</v>
      </c>
      <c r="L22" s="311">
        <v>67293</v>
      </c>
      <c r="M22" s="311">
        <v>75581</v>
      </c>
      <c r="N22" s="311">
        <v>83843</v>
      </c>
      <c r="O22" s="311">
        <v>92078</v>
      </c>
      <c r="P22" s="311">
        <v>100285</v>
      </c>
      <c r="Q22" s="303" t="s">
        <v>14</v>
      </c>
    </row>
    <row r="23" spans="2:17">
      <c r="B23" s="330"/>
      <c r="C23" s="303" t="s">
        <v>125</v>
      </c>
      <c r="D23" s="310">
        <v>1443</v>
      </c>
      <c r="E23" s="311">
        <v>1438</v>
      </c>
      <c r="F23" s="311">
        <v>2872</v>
      </c>
      <c r="G23" s="311">
        <v>4301</v>
      </c>
      <c r="H23" s="311">
        <v>5725</v>
      </c>
      <c r="I23" s="311">
        <v>7145</v>
      </c>
      <c r="J23" s="311">
        <v>8560</v>
      </c>
      <c r="K23" s="311">
        <v>9971</v>
      </c>
      <c r="L23" s="311">
        <v>11377</v>
      </c>
      <c r="M23" s="311">
        <v>12778</v>
      </c>
      <c r="N23" s="311">
        <v>14175</v>
      </c>
      <c r="O23" s="311">
        <v>15567</v>
      </c>
      <c r="P23" s="312">
        <v>16955</v>
      </c>
      <c r="Q23" s="303" t="s">
        <v>125</v>
      </c>
    </row>
    <row r="24" spans="2:17">
      <c r="B24" s="331"/>
      <c r="C24" s="303" t="s">
        <v>28</v>
      </c>
      <c r="D24" s="320">
        <v>9979</v>
      </c>
      <c r="E24" s="321">
        <v>9946</v>
      </c>
      <c r="F24" s="321">
        <v>19861</v>
      </c>
      <c r="G24" s="321">
        <v>29742</v>
      </c>
      <c r="H24" s="321">
        <v>39591</v>
      </c>
      <c r="I24" s="321">
        <v>49409</v>
      </c>
      <c r="J24" s="321">
        <v>59194</v>
      </c>
      <c r="K24" s="321">
        <v>68948</v>
      </c>
      <c r="L24" s="321">
        <v>78670</v>
      </c>
      <c r="M24" s="321">
        <v>88359</v>
      </c>
      <c r="N24" s="321">
        <v>98018</v>
      </c>
      <c r="O24" s="321">
        <v>107645</v>
      </c>
      <c r="P24" s="325">
        <v>117240</v>
      </c>
      <c r="Q24" s="303" t="s">
        <v>28</v>
      </c>
    </row>
    <row r="25" spans="2:17">
      <c r="B25" s="329">
        <v>98000</v>
      </c>
      <c r="C25" s="306" t="s">
        <v>12</v>
      </c>
      <c r="D25" s="307">
        <v>9379</v>
      </c>
      <c r="E25" s="308">
        <v>9349</v>
      </c>
      <c r="F25" s="308">
        <v>18666</v>
      </c>
      <c r="G25" s="308">
        <v>27953</v>
      </c>
      <c r="H25" s="308">
        <v>37210</v>
      </c>
      <c r="I25" s="308">
        <v>46437</v>
      </c>
      <c r="J25" s="308">
        <v>55633</v>
      </c>
      <c r="K25" s="308">
        <v>64799</v>
      </c>
      <c r="L25" s="308">
        <v>73936</v>
      </c>
      <c r="M25" s="308">
        <v>83042</v>
      </c>
      <c r="N25" s="308">
        <v>92120</v>
      </c>
      <c r="O25" s="308">
        <v>101167</v>
      </c>
      <c r="P25" s="309">
        <v>110185</v>
      </c>
      <c r="Q25" s="306" t="s">
        <v>12</v>
      </c>
    </row>
    <row r="26" spans="2:17">
      <c r="B26" s="330"/>
      <c r="C26" s="303" t="s">
        <v>13</v>
      </c>
      <c r="D26" s="310">
        <v>127</v>
      </c>
      <c r="E26" s="311">
        <v>126</v>
      </c>
      <c r="F26" s="311">
        <v>253</v>
      </c>
      <c r="G26" s="311">
        <v>379</v>
      </c>
      <c r="H26" s="311">
        <v>505</v>
      </c>
      <c r="I26" s="311">
        <v>630</v>
      </c>
      <c r="J26" s="311">
        <v>755</v>
      </c>
      <c r="K26" s="311">
        <v>880</v>
      </c>
      <c r="L26" s="311">
        <v>1004</v>
      </c>
      <c r="M26" s="311">
        <v>1128</v>
      </c>
      <c r="N26" s="311">
        <v>1251</v>
      </c>
      <c r="O26" s="311">
        <v>1374</v>
      </c>
      <c r="P26" s="312">
        <v>1496</v>
      </c>
      <c r="Q26" s="303" t="s">
        <v>13</v>
      </c>
    </row>
    <row r="27" spans="2:17">
      <c r="B27" s="330"/>
      <c r="C27" s="303" t="s">
        <v>14</v>
      </c>
      <c r="D27" s="310">
        <v>9506</v>
      </c>
      <c r="E27" s="311">
        <v>9475</v>
      </c>
      <c r="F27" s="311">
        <v>18919</v>
      </c>
      <c r="G27" s="311">
        <v>28332</v>
      </c>
      <c r="H27" s="311">
        <v>37715</v>
      </c>
      <c r="I27" s="311">
        <v>47067</v>
      </c>
      <c r="J27" s="311">
        <v>56388</v>
      </c>
      <c r="K27" s="311">
        <v>65679</v>
      </c>
      <c r="L27" s="311">
        <v>74940</v>
      </c>
      <c r="M27" s="311">
        <v>84170</v>
      </c>
      <c r="N27" s="311">
        <v>93371</v>
      </c>
      <c r="O27" s="311">
        <v>102541</v>
      </c>
      <c r="P27" s="311">
        <v>111681</v>
      </c>
      <c r="Q27" s="303" t="s">
        <v>14</v>
      </c>
    </row>
    <row r="28" spans="2:17">
      <c r="B28" s="330"/>
      <c r="C28" s="303" t="s">
        <v>125</v>
      </c>
      <c r="D28" s="310">
        <v>1607</v>
      </c>
      <c r="E28" s="311">
        <v>1601</v>
      </c>
      <c r="F28" s="311">
        <v>3198</v>
      </c>
      <c r="G28" s="311">
        <v>4790</v>
      </c>
      <c r="H28" s="311">
        <v>6376</v>
      </c>
      <c r="I28" s="311">
        <v>7957</v>
      </c>
      <c r="J28" s="311">
        <v>9533</v>
      </c>
      <c r="K28" s="311">
        <v>11104</v>
      </c>
      <c r="L28" s="311">
        <v>12670</v>
      </c>
      <c r="M28" s="311">
        <v>14230</v>
      </c>
      <c r="N28" s="311">
        <v>15786</v>
      </c>
      <c r="O28" s="311">
        <v>17336</v>
      </c>
      <c r="P28" s="312">
        <v>18882</v>
      </c>
      <c r="Q28" s="303" t="s">
        <v>125</v>
      </c>
    </row>
    <row r="29" spans="2:17">
      <c r="B29" s="331"/>
      <c r="C29" s="303" t="s">
        <v>28</v>
      </c>
      <c r="D29" s="320">
        <v>11113</v>
      </c>
      <c r="E29" s="321">
        <v>11076</v>
      </c>
      <c r="F29" s="321">
        <v>22117</v>
      </c>
      <c r="G29" s="321">
        <v>33122</v>
      </c>
      <c r="H29" s="321">
        <v>44091</v>
      </c>
      <c r="I29" s="321">
        <v>55024</v>
      </c>
      <c r="J29" s="321">
        <v>65921</v>
      </c>
      <c r="K29" s="321">
        <v>76783</v>
      </c>
      <c r="L29" s="321">
        <v>87610</v>
      </c>
      <c r="M29" s="321">
        <v>98400</v>
      </c>
      <c r="N29" s="321">
        <v>109157</v>
      </c>
      <c r="O29" s="321">
        <v>119877</v>
      </c>
      <c r="P29" s="325">
        <v>130563</v>
      </c>
      <c r="Q29" s="303" t="s">
        <v>28</v>
      </c>
    </row>
    <row r="30" spans="2:17">
      <c r="B30" s="329">
        <v>104000</v>
      </c>
      <c r="C30" s="306" t="s">
        <v>12</v>
      </c>
      <c r="D30" s="307">
        <v>9953</v>
      </c>
      <c r="E30" s="308">
        <v>9921</v>
      </c>
      <c r="F30" s="308">
        <v>19808</v>
      </c>
      <c r="G30" s="308">
        <v>29665</v>
      </c>
      <c r="H30" s="308">
        <v>39488</v>
      </c>
      <c r="I30" s="308">
        <v>49279</v>
      </c>
      <c r="J30" s="308">
        <v>59039</v>
      </c>
      <c r="K30" s="308">
        <v>68766</v>
      </c>
      <c r="L30" s="308">
        <v>78463</v>
      </c>
      <c r="M30" s="308">
        <v>88127</v>
      </c>
      <c r="N30" s="308">
        <v>97760</v>
      </c>
      <c r="O30" s="308">
        <v>107361</v>
      </c>
      <c r="P30" s="309">
        <v>116931</v>
      </c>
      <c r="Q30" s="306" t="s">
        <v>12</v>
      </c>
    </row>
    <row r="31" spans="2:17">
      <c r="B31" s="330"/>
      <c r="C31" s="303" t="s">
        <v>13</v>
      </c>
      <c r="D31" s="310">
        <v>135</v>
      </c>
      <c r="E31" s="311">
        <v>134</v>
      </c>
      <c r="F31" s="311">
        <v>269</v>
      </c>
      <c r="G31" s="311">
        <v>402</v>
      </c>
      <c r="H31" s="311">
        <v>536</v>
      </c>
      <c r="I31" s="311">
        <v>669</v>
      </c>
      <c r="J31" s="311">
        <v>801</v>
      </c>
      <c r="K31" s="311">
        <v>934</v>
      </c>
      <c r="L31" s="311">
        <v>1065</v>
      </c>
      <c r="M31" s="311">
        <v>1197</v>
      </c>
      <c r="N31" s="311">
        <v>1327</v>
      </c>
      <c r="O31" s="311">
        <v>1458</v>
      </c>
      <c r="P31" s="312">
        <v>1588</v>
      </c>
      <c r="Q31" s="303" t="s">
        <v>13</v>
      </c>
    </row>
    <row r="32" spans="2:17">
      <c r="B32" s="330"/>
      <c r="C32" s="303" t="s">
        <v>14</v>
      </c>
      <c r="D32" s="310">
        <v>10088</v>
      </c>
      <c r="E32" s="311">
        <v>10055</v>
      </c>
      <c r="F32" s="311">
        <v>20077</v>
      </c>
      <c r="G32" s="311">
        <v>30067</v>
      </c>
      <c r="H32" s="311">
        <v>40024</v>
      </c>
      <c r="I32" s="311">
        <v>49948</v>
      </c>
      <c r="J32" s="311">
        <v>59840</v>
      </c>
      <c r="K32" s="311">
        <v>69700</v>
      </c>
      <c r="L32" s="311">
        <v>79528</v>
      </c>
      <c r="M32" s="311">
        <v>89324</v>
      </c>
      <c r="N32" s="311">
        <v>99087</v>
      </c>
      <c r="O32" s="311">
        <v>108819</v>
      </c>
      <c r="P32" s="311">
        <v>118519</v>
      </c>
      <c r="Q32" s="303" t="s">
        <v>14</v>
      </c>
    </row>
    <row r="33" spans="2:17">
      <c r="B33" s="330"/>
      <c r="C33" s="303" t="s">
        <v>125</v>
      </c>
      <c r="D33" s="310">
        <v>1705</v>
      </c>
      <c r="E33" s="311">
        <v>1700</v>
      </c>
      <c r="F33" s="311">
        <v>3394</v>
      </c>
      <c r="G33" s="311">
        <v>5083</v>
      </c>
      <c r="H33" s="311">
        <v>6766</v>
      </c>
      <c r="I33" s="311">
        <v>8444</v>
      </c>
      <c r="J33" s="311">
        <v>10117</v>
      </c>
      <c r="K33" s="311">
        <v>11784</v>
      </c>
      <c r="L33" s="311">
        <v>13445</v>
      </c>
      <c r="M33" s="311">
        <v>15102</v>
      </c>
      <c r="N33" s="311">
        <v>16752</v>
      </c>
      <c r="O33" s="311">
        <v>18398</v>
      </c>
      <c r="P33" s="312">
        <v>20038</v>
      </c>
      <c r="Q33" s="303" t="s">
        <v>125</v>
      </c>
    </row>
    <row r="34" spans="2:17">
      <c r="B34" s="331"/>
      <c r="C34" s="303" t="s">
        <v>28</v>
      </c>
      <c r="D34" s="320">
        <v>11793</v>
      </c>
      <c r="E34" s="321">
        <v>11755</v>
      </c>
      <c r="F34" s="321">
        <v>23471</v>
      </c>
      <c r="G34" s="321">
        <v>35150</v>
      </c>
      <c r="H34" s="321">
        <v>46790</v>
      </c>
      <c r="I34" s="321">
        <v>58392</v>
      </c>
      <c r="J34" s="321">
        <v>69957</v>
      </c>
      <c r="K34" s="321">
        <v>81484</v>
      </c>
      <c r="L34" s="321">
        <v>92973</v>
      </c>
      <c r="M34" s="321">
        <v>104426</v>
      </c>
      <c r="N34" s="321">
        <v>115839</v>
      </c>
      <c r="O34" s="321">
        <v>127217</v>
      </c>
      <c r="P34" s="325">
        <v>138557</v>
      </c>
      <c r="Q34" s="303" t="s">
        <v>28</v>
      </c>
    </row>
    <row r="36" spans="2:17">
      <c r="B36" s="302"/>
      <c r="C36" s="297" t="s">
        <v>29</v>
      </c>
      <c r="D36" s="313" t="s">
        <v>15</v>
      </c>
      <c r="E36" s="314">
        <v>1.00327374</v>
      </c>
      <c r="F36" s="314">
        <v>1.0065582</v>
      </c>
      <c r="G36" s="314">
        <v>1.0098534100000001</v>
      </c>
      <c r="H36" s="314">
        <v>1.0131593999999999</v>
      </c>
      <c r="I36" s="314">
        <v>1.0164762199999999</v>
      </c>
      <c r="J36" s="314">
        <v>1.0198039000000001</v>
      </c>
      <c r="K36" s="314">
        <v>1.02314248</v>
      </c>
      <c r="L36" s="314">
        <v>1.0264919800000001</v>
      </c>
      <c r="M36" s="314">
        <v>1.0298524499999999</v>
      </c>
      <c r="N36" s="314">
        <v>1.03322391</v>
      </c>
      <c r="O36" s="314">
        <v>1.03660642</v>
      </c>
      <c r="P36" s="315">
        <v>1.04</v>
      </c>
      <c r="Q36" s="302"/>
    </row>
    <row r="37" spans="2:17">
      <c r="B37" s="302"/>
      <c r="C37" s="298"/>
      <c r="D37" s="310"/>
      <c r="E37" s="311"/>
      <c r="F37" s="311"/>
      <c r="G37" s="311"/>
      <c r="H37" s="311"/>
      <c r="I37" s="311"/>
      <c r="J37" s="311"/>
      <c r="K37" s="311"/>
      <c r="L37" s="311"/>
      <c r="M37" s="311"/>
      <c r="N37" s="311"/>
      <c r="O37" s="311"/>
      <c r="P37" s="312"/>
      <c r="Q37" s="302"/>
    </row>
    <row r="38" spans="2:17">
      <c r="B38" s="302"/>
      <c r="C38" s="298"/>
      <c r="D38" s="310"/>
      <c r="E38" s="316" t="s">
        <v>16</v>
      </c>
      <c r="F38" s="311" t="s">
        <v>17</v>
      </c>
      <c r="G38" s="311"/>
      <c r="H38" s="311"/>
      <c r="I38" s="311"/>
      <c r="J38" s="311"/>
      <c r="K38" s="311"/>
      <c r="L38" s="311"/>
      <c r="M38" s="317" t="s">
        <v>18</v>
      </c>
      <c r="N38" s="318">
        <v>95.7</v>
      </c>
      <c r="O38" s="319" t="s">
        <v>19</v>
      </c>
      <c r="P38" s="328" t="s">
        <v>30</v>
      </c>
      <c r="Q38" s="302"/>
    </row>
    <row r="39" spans="2:17">
      <c r="B39" s="302"/>
      <c r="C39" s="298"/>
      <c r="D39" s="310"/>
      <c r="E39" s="316" t="s">
        <v>20</v>
      </c>
      <c r="F39" s="311" t="s">
        <v>21</v>
      </c>
      <c r="G39" s="311"/>
      <c r="H39" s="311"/>
      <c r="I39" s="311"/>
      <c r="J39" s="311"/>
      <c r="K39" s="311"/>
      <c r="L39" s="311"/>
      <c r="M39" s="317" t="s">
        <v>22</v>
      </c>
      <c r="N39" s="318">
        <v>16.399999999999999</v>
      </c>
      <c r="O39" s="319" t="s">
        <v>19</v>
      </c>
      <c r="P39" s="328" t="s">
        <v>31</v>
      </c>
      <c r="Q39" s="302"/>
    </row>
    <row r="40" spans="2:17">
      <c r="B40" s="302"/>
      <c r="C40" s="298"/>
      <c r="D40" s="310"/>
      <c r="E40" s="311"/>
      <c r="F40" s="311"/>
      <c r="G40" s="311"/>
      <c r="H40" s="311"/>
      <c r="I40" s="311"/>
      <c r="J40" s="311"/>
      <c r="K40" s="311"/>
      <c r="L40" s="311"/>
      <c r="M40" s="316" t="s">
        <v>14</v>
      </c>
      <c r="N40" s="318">
        <v>112.1</v>
      </c>
      <c r="O40" s="319" t="s">
        <v>19</v>
      </c>
      <c r="P40" s="312"/>
      <c r="Q40" s="302"/>
    </row>
    <row r="41" spans="2:17">
      <c r="B41" s="302"/>
      <c r="C41" s="298"/>
      <c r="D41" s="310"/>
      <c r="E41" s="311"/>
      <c r="F41" s="311"/>
      <c r="G41" s="311"/>
      <c r="H41" s="311"/>
      <c r="I41" s="311"/>
      <c r="J41" s="311"/>
      <c r="K41" s="311"/>
      <c r="L41" s="311"/>
      <c r="M41" s="317" t="s">
        <v>23</v>
      </c>
      <c r="N41" s="318">
        <v>1.3</v>
      </c>
      <c r="O41" s="319" t="s">
        <v>19</v>
      </c>
      <c r="P41" s="328" t="s">
        <v>31</v>
      </c>
      <c r="Q41" s="302"/>
    </row>
    <row r="42" spans="2:17">
      <c r="B42" s="302"/>
      <c r="C42" s="299"/>
      <c r="D42" s="320"/>
      <c r="E42" s="321"/>
      <c r="F42" s="321"/>
      <c r="G42" s="321"/>
      <c r="H42" s="321"/>
      <c r="I42" s="321"/>
      <c r="J42" s="321"/>
      <c r="K42" s="321"/>
      <c r="L42" s="321"/>
      <c r="M42" s="322" t="s">
        <v>24</v>
      </c>
      <c r="N42" s="323">
        <v>113.4</v>
      </c>
      <c r="O42" s="324" t="s">
        <v>19</v>
      </c>
      <c r="P42" s="325"/>
      <c r="Q42" s="302"/>
    </row>
    <row r="43" spans="2:17" ht="21">
      <c r="B43" s="300" t="s">
        <v>144</v>
      </c>
      <c r="C43" s="300"/>
      <c r="D43" s="300"/>
      <c r="E43" s="300"/>
      <c r="F43" s="300"/>
      <c r="G43" s="300"/>
      <c r="H43" s="300"/>
      <c r="I43" s="300"/>
      <c r="J43" s="300"/>
      <c r="K43" s="300"/>
      <c r="L43" s="300"/>
      <c r="M43" s="300"/>
      <c r="N43" s="300"/>
      <c r="O43" s="300"/>
      <c r="P43" s="300"/>
      <c r="Q43" s="327"/>
    </row>
    <row r="44" spans="2:17" ht="14.25">
      <c r="B44" s="326"/>
      <c r="C44" s="326"/>
      <c r="D44" s="326"/>
      <c r="E44" s="326"/>
      <c r="F44" s="326"/>
      <c r="G44" s="326"/>
      <c r="H44" s="326"/>
      <c r="I44" s="326"/>
      <c r="J44" s="326"/>
      <c r="K44" s="326"/>
      <c r="L44" s="326"/>
      <c r="M44" s="326"/>
      <c r="N44" s="326"/>
      <c r="O44" s="326"/>
      <c r="P44" s="326"/>
      <c r="Q44" s="326"/>
    </row>
    <row r="45" spans="2:17" ht="17.25">
      <c r="B45" s="301" t="s">
        <v>145</v>
      </c>
      <c r="C45" s="301"/>
      <c r="D45" s="301"/>
      <c r="E45" s="301"/>
      <c r="F45" s="301"/>
      <c r="G45" s="301"/>
      <c r="H45" s="301"/>
      <c r="I45" s="301"/>
      <c r="J45" s="301"/>
      <c r="K45" s="301"/>
      <c r="L45" s="301"/>
      <c r="M45" s="301"/>
      <c r="N45" s="301"/>
      <c r="O45" s="301"/>
      <c r="P45" s="301"/>
      <c r="Q45" s="302"/>
    </row>
    <row r="46" spans="2:17">
      <c r="B46" s="303" t="s">
        <v>25</v>
      </c>
      <c r="C46" s="303"/>
      <c r="D46" s="304" t="s">
        <v>26</v>
      </c>
      <c r="E46" s="305" t="s">
        <v>0</v>
      </c>
      <c r="F46" s="305" t="s">
        <v>1</v>
      </c>
      <c r="G46" s="305" t="s">
        <v>2</v>
      </c>
      <c r="H46" s="305" t="s">
        <v>3</v>
      </c>
      <c r="I46" s="305" t="s">
        <v>4</v>
      </c>
      <c r="J46" s="305" t="s">
        <v>5</v>
      </c>
      <c r="K46" s="305" t="s">
        <v>6</v>
      </c>
      <c r="L46" s="305" t="s">
        <v>7</v>
      </c>
      <c r="M46" s="305" t="s">
        <v>8</v>
      </c>
      <c r="N46" s="305" t="s">
        <v>9</v>
      </c>
      <c r="O46" s="305" t="s">
        <v>10</v>
      </c>
      <c r="P46" s="305" t="s">
        <v>11</v>
      </c>
      <c r="Q46" s="305"/>
    </row>
    <row r="47" spans="2:17">
      <c r="B47" s="329">
        <v>110000</v>
      </c>
      <c r="C47" s="306" t="s">
        <v>12</v>
      </c>
      <c r="D47" s="307">
        <v>10527</v>
      </c>
      <c r="E47" s="308">
        <v>10493</v>
      </c>
      <c r="F47" s="308">
        <v>20952</v>
      </c>
      <c r="G47" s="308">
        <v>31376</v>
      </c>
      <c r="H47" s="308">
        <v>41766</v>
      </c>
      <c r="I47" s="308">
        <v>52122</v>
      </c>
      <c r="J47" s="308">
        <v>62445</v>
      </c>
      <c r="K47" s="308">
        <v>72733</v>
      </c>
      <c r="L47" s="308">
        <v>82989</v>
      </c>
      <c r="M47" s="308">
        <v>93211</v>
      </c>
      <c r="N47" s="308">
        <v>103400</v>
      </c>
      <c r="O47" s="308">
        <v>113555</v>
      </c>
      <c r="P47" s="309">
        <v>123677</v>
      </c>
      <c r="Q47" s="306" t="s">
        <v>12</v>
      </c>
    </row>
    <row r="48" spans="2:17">
      <c r="B48" s="330"/>
      <c r="C48" s="303" t="s">
        <v>13</v>
      </c>
      <c r="D48" s="310">
        <v>143</v>
      </c>
      <c r="E48" s="311">
        <v>142</v>
      </c>
      <c r="F48" s="311">
        <v>284</v>
      </c>
      <c r="G48" s="311">
        <v>426</v>
      </c>
      <c r="H48" s="311">
        <v>567</v>
      </c>
      <c r="I48" s="311">
        <v>708</v>
      </c>
      <c r="J48" s="311">
        <v>848</v>
      </c>
      <c r="K48" s="311">
        <v>988</v>
      </c>
      <c r="L48" s="311">
        <v>1127</v>
      </c>
      <c r="M48" s="311">
        <v>1266</v>
      </c>
      <c r="N48" s="311">
        <v>1404</v>
      </c>
      <c r="O48" s="311">
        <v>1542</v>
      </c>
      <c r="P48" s="312">
        <v>1680</v>
      </c>
      <c r="Q48" s="303" t="s">
        <v>13</v>
      </c>
    </row>
    <row r="49" spans="2:17">
      <c r="B49" s="330"/>
      <c r="C49" s="303" t="s">
        <v>14</v>
      </c>
      <c r="D49" s="310">
        <v>10670</v>
      </c>
      <c r="E49" s="311">
        <v>10635</v>
      </c>
      <c r="F49" s="311">
        <v>21236</v>
      </c>
      <c r="G49" s="311">
        <v>31802</v>
      </c>
      <c r="H49" s="311">
        <v>42333</v>
      </c>
      <c r="I49" s="311">
        <v>52830</v>
      </c>
      <c r="J49" s="311">
        <v>63293</v>
      </c>
      <c r="K49" s="311">
        <v>73721</v>
      </c>
      <c r="L49" s="311">
        <v>84116</v>
      </c>
      <c r="M49" s="311">
        <v>94477</v>
      </c>
      <c r="N49" s="311">
        <v>104804</v>
      </c>
      <c r="O49" s="311">
        <v>115097</v>
      </c>
      <c r="P49" s="311">
        <v>125357</v>
      </c>
      <c r="Q49" s="303" t="s">
        <v>14</v>
      </c>
    </row>
    <row r="50" spans="2:17">
      <c r="B50" s="330"/>
      <c r="C50" s="303" t="s">
        <v>125</v>
      </c>
      <c r="D50" s="310">
        <v>1804</v>
      </c>
      <c r="E50" s="311">
        <v>1798</v>
      </c>
      <c r="F50" s="311">
        <v>3590</v>
      </c>
      <c r="G50" s="311">
        <v>5376</v>
      </c>
      <c r="H50" s="311">
        <v>7157</v>
      </c>
      <c r="I50" s="311">
        <v>8932</v>
      </c>
      <c r="J50" s="311">
        <v>10701</v>
      </c>
      <c r="K50" s="311">
        <v>12464</v>
      </c>
      <c r="L50" s="311">
        <v>14221</v>
      </c>
      <c r="M50" s="311">
        <v>15973</v>
      </c>
      <c r="N50" s="311">
        <v>17719</v>
      </c>
      <c r="O50" s="311">
        <v>19459</v>
      </c>
      <c r="P50" s="312">
        <v>21194</v>
      </c>
      <c r="Q50" s="303" t="s">
        <v>125</v>
      </c>
    </row>
    <row r="51" spans="2:17">
      <c r="B51" s="331"/>
      <c r="C51" s="303" t="s">
        <v>28</v>
      </c>
      <c r="D51" s="320">
        <v>12474</v>
      </c>
      <c r="E51" s="321">
        <v>12433</v>
      </c>
      <c r="F51" s="321">
        <v>24826</v>
      </c>
      <c r="G51" s="321">
        <v>37178</v>
      </c>
      <c r="H51" s="321">
        <v>49490</v>
      </c>
      <c r="I51" s="321">
        <v>61762</v>
      </c>
      <c r="J51" s="321">
        <v>73994</v>
      </c>
      <c r="K51" s="321">
        <v>86185</v>
      </c>
      <c r="L51" s="321">
        <v>98337</v>
      </c>
      <c r="M51" s="321">
        <v>110450</v>
      </c>
      <c r="N51" s="321">
        <v>122523</v>
      </c>
      <c r="O51" s="321">
        <v>134556</v>
      </c>
      <c r="P51" s="325">
        <v>146551</v>
      </c>
      <c r="Q51" s="303" t="s">
        <v>28</v>
      </c>
    </row>
    <row r="52" spans="2:17">
      <c r="B52" s="329">
        <v>118000</v>
      </c>
      <c r="C52" s="306" t="s">
        <v>12</v>
      </c>
      <c r="D52" s="307">
        <v>11293</v>
      </c>
      <c r="E52" s="308">
        <v>11257</v>
      </c>
      <c r="F52" s="308">
        <v>22475</v>
      </c>
      <c r="G52" s="308">
        <v>33657</v>
      </c>
      <c r="H52" s="308">
        <v>44804</v>
      </c>
      <c r="I52" s="308">
        <v>55913</v>
      </c>
      <c r="J52" s="308">
        <v>66987</v>
      </c>
      <c r="K52" s="308">
        <v>78024</v>
      </c>
      <c r="L52" s="308">
        <v>89025</v>
      </c>
      <c r="M52" s="308">
        <v>99990</v>
      </c>
      <c r="N52" s="308">
        <v>110920</v>
      </c>
      <c r="O52" s="308">
        <v>121814</v>
      </c>
      <c r="P52" s="309">
        <v>132671</v>
      </c>
      <c r="Q52" s="306" t="s">
        <v>12</v>
      </c>
    </row>
    <row r="53" spans="2:17">
      <c r="B53" s="330"/>
      <c r="C53" s="303" t="s">
        <v>13</v>
      </c>
      <c r="D53" s="310">
        <v>153</v>
      </c>
      <c r="E53" s="311">
        <v>152</v>
      </c>
      <c r="F53" s="311">
        <v>305</v>
      </c>
      <c r="G53" s="311">
        <v>457</v>
      </c>
      <c r="H53" s="311">
        <v>608</v>
      </c>
      <c r="I53" s="311">
        <v>759</v>
      </c>
      <c r="J53" s="311">
        <v>909</v>
      </c>
      <c r="K53" s="311">
        <v>1059</v>
      </c>
      <c r="L53" s="311">
        <v>1209</v>
      </c>
      <c r="M53" s="311">
        <v>1358</v>
      </c>
      <c r="N53" s="311">
        <v>1506</v>
      </c>
      <c r="O53" s="311">
        <v>1654</v>
      </c>
      <c r="P53" s="312">
        <v>1802</v>
      </c>
      <c r="Q53" s="303" t="s">
        <v>13</v>
      </c>
    </row>
    <row r="54" spans="2:17">
      <c r="B54" s="330"/>
      <c r="C54" s="303" t="s">
        <v>14</v>
      </c>
      <c r="D54" s="310">
        <v>11446</v>
      </c>
      <c r="E54" s="311">
        <v>11409</v>
      </c>
      <c r="F54" s="311">
        <v>22780</v>
      </c>
      <c r="G54" s="311">
        <v>34114</v>
      </c>
      <c r="H54" s="311">
        <v>45412</v>
      </c>
      <c r="I54" s="311">
        <v>56672</v>
      </c>
      <c r="J54" s="311">
        <v>67896</v>
      </c>
      <c r="K54" s="311">
        <v>79083</v>
      </c>
      <c r="L54" s="311">
        <v>90234</v>
      </c>
      <c r="M54" s="311">
        <v>101348</v>
      </c>
      <c r="N54" s="311">
        <v>112426</v>
      </c>
      <c r="O54" s="311">
        <v>123468</v>
      </c>
      <c r="P54" s="311">
        <v>134473</v>
      </c>
      <c r="Q54" s="303" t="s">
        <v>14</v>
      </c>
    </row>
    <row r="55" spans="2:17">
      <c r="B55" s="330"/>
      <c r="C55" s="303" t="s">
        <v>125</v>
      </c>
      <c r="D55" s="310">
        <v>1935</v>
      </c>
      <c r="E55" s="311">
        <v>1928</v>
      </c>
      <c r="F55" s="311">
        <v>3851</v>
      </c>
      <c r="G55" s="311">
        <v>5767</v>
      </c>
      <c r="H55" s="311">
        <v>7677</v>
      </c>
      <c r="I55" s="311">
        <v>9581</v>
      </c>
      <c r="J55" s="311">
        <v>11479</v>
      </c>
      <c r="K55" s="311">
        <v>13370</v>
      </c>
      <c r="L55" s="311">
        <v>15255</v>
      </c>
      <c r="M55" s="311">
        <v>17135</v>
      </c>
      <c r="N55" s="311">
        <v>19008</v>
      </c>
      <c r="O55" s="311">
        <v>20874</v>
      </c>
      <c r="P55" s="312">
        <v>22735</v>
      </c>
      <c r="Q55" s="303" t="s">
        <v>125</v>
      </c>
    </row>
    <row r="56" spans="2:17">
      <c r="B56" s="331"/>
      <c r="C56" s="303" t="s">
        <v>28</v>
      </c>
      <c r="D56" s="320">
        <v>13381</v>
      </c>
      <c r="E56" s="321">
        <v>13337</v>
      </c>
      <c r="F56" s="321">
        <v>26631</v>
      </c>
      <c r="G56" s="321">
        <v>39881</v>
      </c>
      <c r="H56" s="321">
        <v>53089</v>
      </c>
      <c r="I56" s="321">
        <v>66253</v>
      </c>
      <c r="J56" s="321">
        <v>79375</v>
      </c>
      <c r="K56" s="321">
        <v>92453</v>
      </c>
      <c r="L56" s="321">
        <v>105489</v>
      </c>
      <c r="M56" s="321">
        <v>118483</v>
      </c>
      <c r="N56" s="321">
        <v>131434</v>
      </c>
      <c r="O56" s="321">
        <v>144342</v>
      </c>
      <c r="P56" s="325">
        <v>157208</v>
      </c>
      <c r="Q56" s="303" t="s">
        <v>28</v>
      </c>
    </row>
    <row r="57" spans="2:17">
      <c r="B57" s="329">
        <v>126000</v>
      </c>
      <c r="C57" s="306" t="s">
        <v>12</v>
      </c>
      <c r="D57" s="307">
        <v>12059</v>
      </c>
      <c r="E57" s="308">
        <v>12019</v>
      </c>
      <c r="F57" s="308">
        <v>23999</v>
      </c>
      <c r="G57" s="308">
        <v>35939</v>
      </c>
      <c r="H57" s="308">
        <v>47841</v>
      </c>
      <c r="I57" s="308">
        <v>59703</v>
      </c>
      <c r="J57" s="308">
        <v>71528</v>
      </c>
      <c r="K57" s="308">
        <v>83314</v>
      </c>
      <c r="L57" s="308">
        <v>95060</v>
      </c>
      <c r="M57" s="308">
        <v>106769</v>
      </c>
      <c r="N57" s="308">
        <v>118440</v>
      </c>
      <c r="O57" s="308">
        <v>130072</v>
      </c>
      <c r="P57" s="309">
        <v>141666</v>
      </c>
      <c r="Q57" s="306" t="s">
        <v>12</v>
      </c>
    </row>
    <row r="58" spans="2:17">
      <c r="B58" s="330"/>
      <c r="C58" s="303" t="s">
        <v>13</v>
      </c>
      <c r="D58" s="310">
        <v>163</v>
      </c>
      <c r="E58" s="311">
        <v>163</v>
      </c>
      <c r="F58" s="311">
        <v>325</v>
      </c>
      <c r="G58" s="311">
        <v>488</v>
      </c>
      <c r="H58" s="311">
        <v>649</v>
      </c>
      <c r="I58" s="311">
        <v>811</v>
      </c>
      <c r="J58" s="311">
        <v>971</v>
      </c>
      <c r="K58" s="311">
        <v>1131</v>
      </c>
      <c r="L58" s="311">
        <v>1291</v>
      </c>
      <c r="M58" s="311">
        <v>1450</v>
      </c>
      <c r="N58" s="311">
        <v>1608</v>
      </c>
      <c r="O58" s="311">
        <v>1766</v>
      </c>
      <c r="P58" s="312">
        <v>1924</v>
      </c>
      <c r="Q58" s="303" t="s">
        <v>13</v>
      </c>
    </row>
    <row r="59" spans="2:17">
      <c r="B59" s="330"/>
      <c r="C59" s="303" t="s">
        <v>14</v>
      </c>
      <c r="D59" s="310">
        <v>12222</v>
      </c>
      <c r="E59" s="311">
        <v>12182</v>
      </c>
      <c r="F59" s="311">
        <v>24324</v>
      </c>
      <c r="G59" s="311">
        <v>36427</v>
      </c>
      <c r="H59" s="311">
        <v>48490</v>
      </c>
      <c r="I59" s="311">
        <v>60514</v>
      </c>
      <c r="J59" s="311">
        <v>72499</v>
      </c>
      <c r="K59" s="311">
        <v>84445</v>
      </c>
      <c r="L59" s="311">
        <v>96351</v>
      </c>
      <c r="M59" s="311">
        <v>108219</v>
      </c>
      <c r="N59" s="311">
        <v>120048</v>
      </c>
      <c r="O59" s="311">
        <v>131838</v>
      </c>
      <c r="P59" s="311">
        <v>143590</v>
      </c>
      <c r="Q59" s="303" t="s">
        <v>14</v>
      </c>
    </row>
    <row r="60" spans="2:17">
      <c r="B60" s="330"/>
      <c r="C60" s="303" t="s">
        <v>125</v>
      </c>
      <c r="D60" s="310">
        <v>2066</v>
      </c>
      <c r="E60" s="311">
        <v>2059</v>
      </c>
      <c r="F60" s="311">
        <v>4112</v>
      </c>
      <c r="G60" s="311">
        <v>6158</v>
      </c>
      <c r="H60" s="311">
        <v>8198</v>
      </c>
      <c r="I60" s="311">
        <v>10231</v>
      </c>
      <c r="J60" s="311">
        <v>12257</v>
      </c>
      <c r="K60" s="311">
        <v>14277</v>
      </c>
      <c r="L60" s="311">
        <v>16290</v>
      </c>
      <c r="M60" s="311">
        <v>18296</v>
      </c>
      <c r="N60" s="311">
        <v>20296</v>
      </c>
      <c r="O60" s="311">
        <v>22290</v>
      </c>
      <c r="P60" s="312">
        <v>24277</v>
      </c>
      <c r="Q60" s="303" t="s">
        <v>125</v>
      </c>
    </row>
    <row r="61" spans="2:17">
      <c r="B61" s="331"/>
      <c r="C61" s="303" t="s">
        <v>28</v>
      </c>
      <c r="D61" s="320">
        <v>14288</v>
      </c>
      <c r="E61" s="321">
        <v>14241</v>
      </c>
      <c r="F61" s="321">
        <v>28436</v>
      </c>
      <c r="G61" s="321">
        <v>42585</v>
      </c>
      <c r="H61" s="321">
        <v>56688</v>
      </c>
      <c r="I61" s="321">
        <v>70745</v>
      </c>
      <c r="J61" s="321">
        <v>84756</v>
      </c>
      <c r="K61" s="321">
        <v>98722</v>
      </c>
      <c r="L61" s="321">
        <v>112641</v>
      </c>
      <c r="M61" s="321">
        <v>126515</v>
      </c>
      <c r="N61" s="321">
        <v>140344</v>
      </c>
      <c r="O61" s="321">
        <v>154128</v>
      </c>
      <c r="P61" s="325">
        <v>167867</v>
      </c>
      <c r="Q61" s="303" t="s">
        <v>28</v>
      </c>
    </row>
    <row r="62" spans="2:17">
      <c r="B62" s="329">
        <v>134000</v>
      </c>
      <c r="C62" s="306" t="s">
        <v>12</v>
      </c>
      <c r="D62" s="307">
        <v>12824</v>
      </c>
      <c r="E62" s="308">
        <v>12783</v>
      </c>
      <c r="F62" s="308">
        <v>25523</v>
      </c>
      <c r="G62" s="308">
        <v>38221</v>
      </c>
      <c r="H62" s="308">
        <v>50878</v>
      </c>
      <c r="I62" s="308">
        <v>63495</v>
      </c>
      <c r="J62" s="308">
        <v>76069</v>
      </c>
      <c r="K62" s="308">
        <v>88603</v>
      </c>
      <c r="L62" s="308">
        <v>101096</v>
      </c>
      <c r="M62" s="308">
        <v>113548</v>
      </c>
      <c r="N62" s="308">
        <v>125959</v>
      </c>
      <c r="O62" s="308">
        <v>138330</v>
      </c>
      <c r="P62" s="309">
        <v>150661</v>
      </c>
      <c r="Q62" s="306" t="s">
        <v>12</v>
      </c>
    </row>
    <row r="63" spans="2:17">
      <c r="B63" s="330"/>
      <c r="C63" s="303" t="s">
        <v>13</v>
      </c>
      <c r="D63" s="310">
        <v>174</v>
      </c>
      <c r="E63" s="311">
        <v>173</v>
      </c>
      <c r="F63" s="311">
        <v>346</v>
      </c>
      <c r="G63" s="311">
        <v>519</v>
      </c>
      <c r="H63" s="311">
        <v>691</v>
      </c>
      <c r="I63" s="311">
        <v>862</v>
      </c>
      <c r="J63" s="311">
        <v>1033</v>
      </c>
      <c r="K63" s="311">
        <v>1203</v>
      </c>
      <c r="L63" s="311">
        <v>1373</v>
      </c>
      <c r="M63" s="311">
        <v>1542</v>
      </c>
      <c r="N63" s="311">
        <v>1711</v>
      </c>
      <c r="O63" s="311">
        <v>1879</v>
      </c>
      <c r="P63" s="312">
        <v>2046</v>
      </c>
      <c r="Q63" s="303" t="s">
        <v>13</v>
      </c>
    </row>
    <row r="64" spans="2:17">
      <c r="B64" s="330"/>
      <c r="C64" s="303" t="s">
        <v>14</v>
      </c>
      <c r="D64" s="310">
        <v>12998</v>
      </c>
      <c r="E64" s="311">
        <v>12956</v>
      </c>
      <c r="F64" s="311">
        <v>25869</v>
      </c>
      <c r="G64" s="311">
        <v>38740</v>
      </c>
      <c r="H64" s="311">
        <v>51569</v>
      </c>
      <c r="I64" s="311">
        <v>64357</v>
      </c>
      <c r="J64" s="311">
        <v>77102</v>
      </c>
      <c r="K64" s="311">
        <v>89806</v>
      </c>
      <c r="L64" s="311">
        <v>102469</v>
      </c>
      <c r="M64" s="311">
        <v>115090</v>
      </c>
      <c r="N64" s="311">
        <v>127670</v>
      </c>
      <c r="O64" s="311">
        <v>140209</v>
      </c>
      <c r="P64" s="311">
        <v>152707</v>
      </c>
      <c r="Q64" s="303" t="s">
        <v>14</v>
      </c>
    </row>
    <row r="65" spans="2:17">
      <c r="B65" s="330"/>
      <c r="C65" s="303" t="s">
        <v>125</v>
      </c>
      <c r="D65" s="310">
        <v>2197</v>
      </c>
      <c r="E65" s="311">
        <v>2190</v>
      </c>
      <c r="F65" s="311">
        <v>4373</v>
      </c>
      <c r="G65" s="311">
        <v>6549</v>
      </c>
      <c r="H65" s="311">
        <v>8718</v>
      </c>
      <c r="I65" s="311">
        <v>10880</v>
      </c>
      <c r="J65" s="311">
        <v>13035</v>
      </c>
      <c r="K65" s="311">
        <v>15183</v>
      </c>
      <c r="L65" s="311">
        <v>17324</v>
      </c>
      <c r="M65" s="311">
        <v>19458</v>
      </c>
      <c r="N65" s="311">
        <v>21585</v>
      </c>
      <c r="O65" s="311">
        <v>23705</v>
      </c>
      <c r="P65" s="312">
        <v>25818</v>
      </c>
      <c r="Q65" s="303" t="s">
        <v>125</v>
      </c>
    </row>
    <row r="66" spans="2:17">
      <c r="B66" s="331"/>
      <c r="C66" s="303" t="s">
        <v>28</v>
      </c>
      <c r="D66" s="320">
        <v>15195</v>
      </c>
      <c r="E66" s="321">
        <v>15146</v>
      </c>
      <c r="F66" s="321">
        <v>30242</v>
      </c>
      <c r="G66" s="321">
        <v>45289</v>
      </c>
      <c r="H66" s="321">
        <v>60287</v>
      </c>
      <c r="I66" s="321">
        <v>75237</v>
      </c>
      <c r="J66" s="321">
        <v>90137</v>
      </c>
      <c r="K66" s="321">
        <v>104989</v>
      </c>
      <c r="L66" s="321">
        <v>119793</v>
      </c>
      <c r="M66" s="321">
        <v>134548</v>
      </c>
      <c r="N66" s="321">
        <v>149255</v>
      </c>
      <c r="O66" s="321">
        <v>163914</v>
      </c>
      <c r="P66" s="325">
        <v>178525</v>
      </c>
      <c r="Q66" s="303" t="s">
        <v>28</v>
      </c>
    </row>
    <row r="67" spans="2:17">
      <c r="B67" s="329">
        <v>142000</v>
      </c>
      <c r="C67" s="306" t="s">
        <v>12</v>
      </c>
      <c r="D67" s="307">
        <v>13590</v>
      </c>
      <c r="E67" s="308">
        <v>13546</v>
      </c>
      <c r="F67" s="308">
        <v>27046</v>
      </c>
      <c r="G67" s="308">
        <v>40503</v>
      </c>
      <c r="H67" s="308">
        <v>53916</v>
      </c>
      <c r="I67" s="308">
        <v>67285</v>
      </c>
      <c r="J67" s="308">
        <v>80610</v>
      </c>
      <c r="K67" s="308">
        <v>93893</v>
      </c>
      <c r="L67" s="308">
        <v>107131</v>
      </c>
      <c r="M67" s="308">
        <v>120327</v>
      </c>
      <c r="N67" s="308">
        <v>133479</v>
      </c>
      <c r="O67" s="308">
        <v>146589</v>
      </c>
      <c r="P67" s="309">
        <v>159656</v>
      </c>
      <c r="Q67" s="306" t="s">
        <v>12</v>
      </c>
    </row>
    <row r="68" spans="2:17">
      <c r="B68" s="330"/>
      <c r="C68" s="303" t="s">
        <v>13</v>
      </c>
      <c r="D68" s="310">
        <v>184</v>
      </c>
      <c r="E68" s="311">
        <v>183</v>
      </c>
      <c r="F68" s="311">
        <v>367</v>
      </c>
      <c r="G68" s="311">
        <v>550</v>
      </c>
      <c r="H68" s="311">
        <v>732</v>
      </c>
      <c r="I68" s="311">
        <v>914</v>
      </c>
      <c r="J68" s="311">
        <v>1095</v>
      </c>
      <c r="K68" s="311">
        <v>1275</v>
      </c>
      <c r="L68" s="311">
        <v>1455</v>
      </c>
      <c r="M68" s="311">
        <v>1634</v>
      </c>
      <c r="N68" s="311">
        <v>1813</v>
      </c>
      <c r="O68" s="311">
        <v>1991</v>
      </c>
      <c r="P68" s="312">
        <v>2168</v>
      </c>
      <c r="Q68" s="303" t="s">
        <v>13</v>
      </c>
    </row>
    <row r="69" spans="2:17">
      <c r="B69" s="330"/>
      <c r="C69" s="303" t="s">
        <v>14</v>
      </c>
      <c r="D69" s="310">
        <v>13774</v>
      </c>
      <c r="E69" s="311">
        <v>13729</v>
      </c>
      <c r="F69" s="311">
        <v>27413</v>
      </c>
      <c r="G69" s="311">
        <v>41053</v>
      </c>
      <c r="H69" s="311">
        <v>54648</v>
      </c>
      <c r="I69" s="311">
        <v>68199</v>
      </c>
      <c r="J69" s="311">
        <v>81705</v>
      </c>
      <c r="K69" s="311">
        <v>95168</v>
      </c>
      <c r="L69" s="311">
        <v>108586</v>
      </c>
      <c r="M69" s="311">
        <v>121961</v>
      </c>
      <c r="N69" s="311">
        <v>135292</v>
      </c>
      <c r="O69" s="311">
        <v>148580</v>
      </c>
      <c r="P69" s="311">
        <v>161824</v>
      </c>
      <c r="Q69" s="303" t="s">
        <v>14</v>
      </c>
    </row>
    <row r="70" spans="2:17">
      <c r="B70" s="330"/>
      <c r="C70" s="303" t="s">
        <v>125</v>
      </c>
      <c r="D70" s="310">
        <v>2328</v>
      </c>
      <c r="E70" s="311">
        <v>2321</v>
      </c>
      <c r="F70" s="311">
        <v>4634</v>
      </c>
      <c r="G70" s="311">
        <v>6940</v>
      </c>
      <c r="H70" s="311">
        <v>9239</v>
      </c>
      <c r="I70" s="311">
        <v>11530</v>
      </c>
      <c r="J70" s="311">
        <v>13814</v>
      </c>
      <c r="K70" s="311">
        <v>16090</v>
      </c>
      <c r="L70" s="311">
        <v>18358</v>
      </c>
      <c r="M70" s="311">
        <v>20620</v>
      </c>
      <c r="N70" s="311">
        <v>22874</v>
      </c>
      <c r="O70" s="311">
        <v>25120</v>
      </c>
      <c r="P70" s="312">
        <v>27359</v>
      </c>
      <c r="Q70" s="303" t="s">
        <v>125</v>
      </c>
    </row>
    <row r="71" spans="2:17">
      <c r="B71" s="331"/>
      <c r="C71" s="303" t="s">
        <v>28</v>
      </c>
      <c r="D71" s="320">
        <v>16102</v>
      </c>
      <c r="E71" s="321">
        <v>16050</v>
      </c>
      <c r="F71" s="321">
        <v>32047</v>
      </c>
      <c r="G71" s="321">
        <v>47993</v>
      </c>
      <c r="H71" s="321">
        <v>63887</v>
      </c>
      <c r="I71" s="321">
        <v>79729</v>
      </c>
      <c r="J71" s="321">
        <v>95519</v>
      </c>
      <c r="K71" s="321">
        <v>111258</v>
      </c>
      <c r="L71" s="321">
        <v>126944</v>
      </c>
      <c r="M71" s="321">
        <v>142581</v>
      </c>
      <c r="N71" s="321">
        <v>158166</v>
      </c>
      <c r="O71" s="321">
        <v>173700</v>
      </c>
      <c r="P71" s="325">
        <v>189183</v>
      </c>
      <c r="Q71" s="303" t="s">
        <v>28</v>
      </c>
    </row>
    <row r="72" spans="2:17">
      <c r="B72" s="329">
        <v>150000</v>
      </c>
      <c r="C72" s="306" t="s">
        <v>12</v>
      </c>
      <c r="D72" s="307">
        <v>14355</v>
      </c>
      <c r="E72" s="308">
        <v>14309</v>
      </c>
      <c r="F72" s="308">
        <v>28570</v>
      </c>
      <c r="G72" s="308">
        <v>42785</v>
      </c>
      <c r="H72" s="308">
        <v>56954</v>
      </c>
      <c r="I72" s="308">
        <v>71076</v>
      </c>
      <c r="J72" s="308">
        <v>85152</v>
      </c>
      <c r="K72" s="308">
        <v>99182</v>
      </c>
      <c r="L72" s="308">
        <v>113167</v>
      </c>
      <c r="M72" s="308">
        <v>127106</v>
      </c>
      <c r="N72" s="308">
        <v>140999</v>
      </c>
      <c r="O72" s="308">
        <v>154847</v>
      </c>
      <c r="P72" s="309">
        <v>168651</v>
      </c>
      <c r="Q72" s="306" t="s">
        <v>12</v>
      </c>
    </row>
    <row r="73" spans="2:17">
      <c r="B73" s="330"/>
      <c r="C73" s="303" t="s">
        <v>13</v>
      </c>
      <c r="D73" s="310">
        <v>195</v>
      </c>
      <c r="E73" s="311">
        <v>194</v>
      </c>
      <c r="F73" s="311">
        <v>388</v>
      </c>
      <c r="G73" s="311">
        <v>581</v>
      </c>
      <c r="H73" s="311">
        <v>773</v>
      </c>
      <c r="I73" s="311">
        <v>965</v>
      </c>
      <c r="J73" s="311">
        <v>1156</v>
      </c>
      <c r="K73" s="311">
        <v>1347</v>
      </c>
      <c r="L73" s="311">
        <v>1537</v>
      </c>
      <c r="M73" s="311">
        <v>1726</v>
      </c>
      <c r="N73" s="311">
        <v>1915</v>
      </c>
      <c r="O73" s="311">
        <v>2103</v>
      </c>
      <c r="P73" s="312">
        <v>2290</v>
      </c>
      <c r="Q73" s="303" t="s">
        <v>13</v>
      </c>
    </row>
    <row r="74" spans="2:17">
      <c r="B74" s="330"/>
      <c r="C74" s="303" t="s">
        <v>14</v>
      </c>
      <c r="D74" s="310">
        <v>14550</v>
      </c>
      <c r="E74" s="311">
        <v>14503</v>
      </c>
      <c r="F74" s="311">
        <v>28958</v>
      </c>
      <c r="G74" s="311">
        <v>43366</v>
      </c>
      <c r="H74" s="311">
        <v>57727</v>
      </c>
      <c r="I74" s="311">
        <v>72041</v>
      </c>
      <c r="J74" s="311">
        <v>86308</v>
      </c>
      <c r="K74" s="311">
        <v>100529</v>
      </c>
      <c r="L74" s="311">
        <v>114704</v>
      </c>
      <c r="M74" s="311">
        <v>128832</v>
      </c>
      <c r="N74" s="311">
        <v>142914</v>
      </c>
      <c r="O74" s="311">
        <v>156950</v>
      </c>
      <c r="P74" s="311">
        <v>170941</v>
      </c>
      <c r="Q74" s="303" t="s">
        <v>14</v>
      </c>
    </row>
    <row r="75" spans="2:17">
      <c r="B75" s="330"/>
      <c r="C75" s="303" t="s">
        <v>125</v>
      </c>
      <c r="D75" s="310">
        <v>2460</v>
      </c>
      <c r="E75" s="311">
        <v>2451</v>
      </c>
      <c r="F75" s="311">
        <v>4895</v>
      </c>
      <c r="G75" s="311">
        <v>7331</v>
      </c>
      <c r="H75" s="311">
        <v>9759</v>
      </c>
      <c r="I75" s="311">
        <v>12180</v>
      </c>
      <c r="J75" s="311">
        <v>14592</v>
      </c>
      <c r="K75" s="311">
        <v>16996</v>
      </c>
      <c r="L75" s="311">
        <v>19393</v>
      </c>
      <c r="M75" s="311">
        <v>21781</v>
      </c>
      <c r="N75" s="311">
        <v>24162</v>
      </c>
      <c r="O75" s="311">
        <v>26535</v>
      </c>
      <c r="P75" s="312">
        <v>28901</v>
      </c>
      <c r="Q75" s="303" t="s">
        <v>125</v>
      </c>
    </row>
    <row r="76" spans="2:17">
      <c r="B76" s="331"/>
      <c r="C76" s="303" t="s">
        <v>28</v>
      </c>
      <c r="D76" s="320">
        <v>17010</v>
      </c>
      <c r="E76" s="321">
        <v>16954</v>
      </c>
      <c r="F76" s="321">
        <v>33853</v>
      </c>
      <c r="G76" s="321">
        <v>50697</v>
      </c>
      <c r="H76" s="321">
        <v>67486</v>
      </c>
      <c r="I76" s="321">
        <v>84221</v>
      </c>
      <c r="J76" s="321">
        <v>100900</v>
      </c>
      <c r="K76" s="321">
        <v>117525</v>
      </c>
      <c r="L76" s="321">
        <v>134097</v>
      </c>
      <c r="M76" s="321">
        <v>150613</v>
      </c>
      <c r="N76" s="321">
        <v>167076</v>
      </c>
      <c r="O76" s="321">
        <v>183485</v>
      </c>
      <c r="P76" s="325">
        <v>199842</v>
      </c>
      <c r="Q76" s="303" t="s">
        <v>28</v>
      </c>
    </row>
    <row r="78" spans="2:17">
      <c r="B78" s="302"/>
      <c r="C78" s="297" t="s">
        <v>29</v>
      </c>
      <c r="D78" s="313" t="s">
        <v>15</v>
      </c>
      <c r="E78" s="314">
        <v>1.00327374</v>
      </c>
      <c r="F78" s="314">
        <v>1.0065582</v>
      </c>
      <c r="G78" s="314">
        <v>1.0098534100000001</v>
      </c>
      <c r="H78" s="314">
        <v>1.0131593999999999</v>
      </c>
      <c r="I78" s="314">
        <v>1.0164762199999999</v>
      </c>
      <c r="J78" s="314">
        <v>1.0198039000000001</v>
      </c>
      <c r="K78" s="314">
        <v>1.02314248</v>
      </c>
      <c r="L78" s="314">
        <v>1.0264919800000001</v>
      </c>
      <c r="M78" s="314">
        <v>1.0298524499999999</v>
      </c>
      <c r="N78" s="314">
        <v>1.03322391</v>
      </c>
      <c r="O78" s="314">
        <v>1.03660642</v>
      </c>
      <c r="P78" s="315">
        <v>1.04</v>
      </c>
      <c r="Q78" s="302"/>
    </row>
    <row r="79" spans="2:17">
      <c r="B79" s="302"/>
      <c r="C79" s="298"/>
      <c r="D79" s="310"/>
      <c r="E79" s="311"/>
      <c r="F79" s="311"/>
      <c r="G79" s="311"/>
      <c r="H79" s="311"/>
      <c r="I79" s="311"/>
      <c r="J79" s="311"/>
      <c r="K79" s="311"/>
      <c r="L79" s="311"/>
      <c r="M79" s="311"/>
      <c r="N79" s="311"/>
      <c r="O79" s="311"/>
      <c r="P79" s="312"/>
      <c r="Q79" s="302"/>
    </row>
    <row r="80" spans="2:17">
      <c r="B80" s="302"/>
      <c r="C80" s="298"/>
      <c r="D80" s="310"/>
      <c r="E80" s="316" t="s">
        <v>16</v>
      </c>
      <c r="F80" s="311" t="s">
        <v>17</v>
      </c>
      <c r="G80" s="311"/>
      <c r="H80" s="311"/>
      <c r="I80" s="311"/>
      <c r="J80" s="311"/>
      <c r="K80" s="311"/>
      <c r="L80" s="311"/>
      <c r="M80" s="317" t="s">
        <v>18</v>
      </c>
      <c r="N80" s="318">
        <v>95.7</v>
      </c>
      <c r="O80" s="319" t="s">
        <v>19</v>
      </c>
      <c r="P80" s="328" t="s">
        <v>30</v>
      </c>
      <c r="Q80" s="302"/>
    </row>
    <row r="81" spans="2:17">
      <c r="B81" s="302"/>
      <c r="C81" s="298"/>
      <c r="D81" s="310"/>
      <c r="E81" s="316" t="s">
        <v>20</v>
      </c>
      <c r="F81" s="311" t="s">
        <v>21</v>
      </c>
      <c r="G81" s="311"/>
      <c r="H81" s="311"/>
      <c r="I81" s="311"/>
      <c r="J81" s="311"/>
      <c r="K81" s="311"/>
      <c r="L81" s="311"/>
      <c r="M81" s="317" t="s">
        <v>22</v>
      </c>
      <c r="N81" s="318">
        <v>16.399999999999999</v>
      </c>
      <c r="O81" s="319" t="s">
        <v>19</v>
      </c>
      <c r="P81" s="328" t="s">
        <v>31</v>
      </c>
      <c r="Q81" s="302"/>
    </row>
    <row r="82" spans="2:17">
      <c r="B82" s="302"/>
      <c r="C82" s="298"/>
      <c r="D82" s="310"/>
      <c r="E82" s="311"/>
      <c r="F82" s="311"/>
      <c r="G82" s="311"/>
      <c r="H82" s="311"/>
      <c r="I82" s="311"/>
      <c r="J82" s="311"/>
      <c r="K82" s="311"/>
      <c r="L82" s="311"/>
      <c r="M82" s="316" t="s">
        <v>14</v>
      </c>
      <c r="N82" s="318">
        <v>112.1</v>
      </c>
      <c r="O82" s="319" t="s">
        <v>19</v>
      </c>
      <c r="P82" s="312"/>
      <c r="Q82" s="302"/>
    </row>
    <row r="83" spans="2:17">
      <c r="B83" s="302"/>
      <c r="C83" s="298"/>
      <c r="D83" s="310"/>
      <c r="E83" s="311"/>
      <c r="F83" s="311"/>
      <c r="G83" s="311"/>
      <c r="H83" s="311"/>
      <c r="I83" s="311"/>
      <c r="J83" s="311"/>
      <c r="K83" s="311"/>
      <c r="L83" s="311"/>
      <c r="M83" s="317" t="s">
        <v>23</v>
      </c>
      <c r="N83" s="318">
        <v>1.3</v>
      </c>
      <c r="O83" s="319" t="s">
        <v>19</v>
      </c>
      <c r="P83" s="328" t="s">
        <v>31</v>
      </c>
      <c r="Q83" s="302"/>
    </row>
    <row r="84" spans="2:17">
      <c r="B84" s="302"/>
      <c r="C84" s="299"/>
      <c r="D84" s="320"/>
      <c r="E84" s="321"/>
      <c r="F84" s="321"/>
      <c r="G84" s="321"/>
      <c r="H84" s="321"/>
      <c r="I84" s="321"/>
      <c r="J84" s="321"/>
      <c r="K84" s="321"/>
      <c r="L84" s="321"/>
      <c r="M84" s="322" t="s">
        <v>24</v>
      </c>
      <c r="N84" s="323">
        <v>113.4</v>
      </c>
      <c r="O84" s="324" t="s">
        <v>19</v>
      </c>
      <c r="P84" s="325"/>
      <c r="Q84" s="302"/>
    </row>
    <row r="85" spans="2:17" ht="21">
      <c r="B85" s="300" t="s">
        <v>144</v>
      </c>
      <c r="C85" s="300"/>
      <c r="D85" s="300"/>
      <c r="E85" s="300"/>
      <c r="F85" s="300"/>
      <c r="G85" s="300"/>
      <c r="H85" s="300"/>
      <c r="I85" s="300"/>
      <c r="J85" s="300"/>
      <c r="K85" s="300"/>
      <c r="L85" s="300"/>
      <c r="M85" s="300"/>
      <c r="N85" s="300"/>
      <c r="O85" s="300"/>
      <c r="P85" s="300"/>
      <c r="Q85" s="327"/>
    </row>
    <row r="86" spans="2:17" ht="14.25">
      <c r="B86" s="326"/>
      <c r="C86" s="326"/>
      <c r="D86" s="326"/>
      <c r="E86" s="326"/>
      <c r="F86" s="326"/>
      <c r="G86" s="326"/>
      <c r="H86" s="326"/>
      <c r="I86" s="326"/>
      <c r="J86" s="326"/>
      <c r="K86" s="326"/>
      <c r="L86" s="326"/>
      <c r="M86" s="326"/>
      <c r="N86" s="326"/>
      <c r="O86" s="326"/>
      <c r="P86" s="326"/>
      <c r="Q86" s="326"/>
    </row>
    <row r="87" spans="2:17" ht="17.25">
      <c r="B87" s="301" t="s">
        <v>145</v>
      </c>
      <c r="C87" s="301"/>
      <c r="D87" s="301"/>
      <c r="E87" s="301"/>
      <c r="F87" s="301"/>
      <c r="G87" s="301"/>
      <c r="H87" s="301"/>
      <c r="I87" s="301"/>
      <c r="J87" s="301"/>
      <c r="K87" s="301"/>
      <c r="L87" s="301"/>
      <c r="M87" s="301"/>
      <c r="N87" s="301"/>
      <c r="O87" s="301"/>
      <c r="P87" s="301"/>
      <c r="Q87" s="302"/>
    </row>
    <row r="88" spans="2:17">
      <c r="B88" s="303" t="s">
        <v>25</v>
      </c>
      <c r="C88" s="303"/>
      <c r="D88" s="304" t="s">
        <v>26</v>
      </c>
      <c r="E88" s="305" t="s">
        <v>0</v>
      </c>
      <c r="F88" s="305" t="s">
        <v>1</v>
      </c>
      <c r="G88" s="305" t="s">
        <v>2</v>
      </c>
      <c r="H88" s="305" t="s">
        <v>3</v>
      </c>
      <c r="I88" s="305" t="s">
        <v>4</v>
      </c>
      <c r="J88" s="305" t="s">
        <v>5</v>
      </c>
      <c r="K88" s="305" t="s">
        <v>6</v>
      </c>
      <c r="L88" s="305" t="s">
        <v>7</v>
      </c>
      <c r="M88" s="305" t="s">
        <v>8</v>
      </c>
      <c r="N88" s="305" t="s">
        <v>9</v>
      </c>
      <c r="O88" s="305" t="s">
        <v>10</v>
      </c>
      <c r="P88" s="305" t="s">
        <v>11</v>
      </c>
      <c r="Q88" s="305"/>
    </row>
    <row r="89" spans="2:17">
      <c r="B89" s="329">
        <v>160000</v>
      </c>
      <c r="C89" s="306" t="s">
        <v>12</v>
      </c>
      <c r="D89" s="307">
        <v>15312</v>
      </c>
      <c r="E89" s="308">
        <v>15262</v>
      </c>
      <c r="F89" s="308">
        <v>30475</v>
      </c>
      <c r="G89" s="308">
        <v>45638</v>
      </c>
      <c r="H89" s="308">
        <v>60750</v>
      </c>
      <c r="I89" s="308">
        <v>75815</v>
      </c>
      <c r="J89" s="308">
        <v>90829</v>
      </c>
      <c r="K89" s="308">
        <v>105794</v>
      </c>
      <c r="L89" s="308">
        <v>120712</v>
      </c>
      <c r="M89" s="308">
        <v>135580</v>
      </c>
      <c r="N89" s="308">
        <v>150399</v>
      </c>
      <c r="O89" s="308">
        <v>165171</v>
      </c>
      <c r="P89" s="309">
        <v>179894</v>
      </c>
      <c r="Q89" s="306" t="s">
        <v>12</v>
      </c>
    </row>
    <row r="90" spans="2:17">
      <c r="B90" s="330"/>
      <c r="C90" s="303" t="s">
        <v>13</v>
      </c>
      <c r="D90" s="310">
        <v>208</v>
      </c>
      <c r="E90" s="311">
        <v>207</v>
      </c>
      <c r="F90" s="311">
        <v>413</v>
      </c>
      <c r="G90" s="311">
        <v>619</v>
      </c>
      <c r="H90" s="311">
        <v>825</v>
      </c>
      <c r="I90" s="311">
        <v>1029</v>
      </c>
      <c r="J90" s="311">
        <v>1233</v>
      </c>
      <c r="K90" s="311">
        <v>1437</v>
      </c>
      <c r="L90" s="311">
        <v>1639</v>
      </c>
      <c r="M90" s="311">
        <v>1841</v>
      </c>
      <c r="N90" s="311">
        <v>2043</v>
      </c>
      <c r="O90" s="311">
        <v>2243</v>
      </c>
      <c r="P90" s="312">
        <v>2443</v>
      </c>
      <c r="Q90" s="303" t="s">
        <v>13</v>
      </c>
    </row>
    <row r="91" spans="2:17">
      <c r="B91" s="330"/>
      <c r="C91" s="303" t="s">
        <v>14</v>
      </c>
      <c r="D91" s="310">
        <v>15520</v>
      </c>
      <c r="E91" s="311">
        <v>15469</v>
      </c>
      <c r="F91" s="311">
        <v>30888</v>
      </c>
      <c r="G91" s="311">
        <v>46257</v>
      </c>
      <c r="H91" s="311">
        <v>61575</v>
      </c>
      <c r="I91" s="311">
        <v>76844</v>
      </c>
      <c r="J91" s="311">
        <v>92062</v>
      </c>
      <c r="K91" s="311">
        <v>107231</v>
      </c>
      <c r="L91" s="311">
        <v>122351</v>
      </c>
      <c r="M91" s="311">
        <v>137421</v>
      </c>
      <c r="N91" s="311">
        <v>152442</v>
      </c>
      <c r="O91" s="311">
        <v>167414</v>
      </c>
      <c r="P91" s="311">
        <v>182337</v>
      </c>
      <c r="Q91" s="303" t="s">
        <v>14</v>
      </c>
    </row>
    <row r="92" spans="2:17">
      <c r="B92" s="330"/>
      <c r="C92" s="303" t="s">
        <v>125</v>
      </c>
      <c r="D92" s="310">
        <v>2624</v>
      </c>
      <c r="E92" s="311">
        <v>2615</v>
      </c>
      <c r="F92" s="311">
        <v>5222</v>
      </c>
      <c r="G92" s="311">
        <v>7820</v>
      </c>
      <c r="H92" s="311">
        <v>10410</v>
      </c>
      <c r="I92" s="311">
        <v>12992</v>
      </c>
      <c r="J92" s="311">
        <v>15565</v>
      </c>
      <c r="K92" s="311">
        <v>18129</v>
      </c>
      <c r="L92" s="311">
        <v>20686</v>
      </c>
      <c r="M92" s="311">
        <v>23234</v>
      </c>
      <c r="N92" s="311">
        <v>25773</v>
      </c>
      <c r="O92" s="311">
        <v>28304</v>
      </c>
      <c r="P92" s="312">
        <v>30828</v>
      </c>
      <c r="Q92" s="303" t="s">
        <v>125</v>
      </c>
    </row>
    <row r="93" spans="2:17">
      <c r="B93" s="331"/>
      <c r="C93" s="303" t="s">
        <v>28</v>
      </c>
      <c r="D93" s="320">
        <v>18144</v>
      </c>
      <c r="E93" s="321">
        <v>18084</v>
      </c>
      <c r="F93" s="321">
        <v>36110</v>
      </c>
      <c r="G93" s="321">
        <v>54077</v>
      </c>
      <c r="H93" s="321">
        <v>71985</v>
      </c>
      <c r="I93" s="321">
        <v>89836</v>
      </c>
      <c r="J93" s="321">
        <v>107627</v>
      </c>
      <c r="K93" s="321">
        <v>125360</v>
      </c>
      <c r="L93" s="321">
        <v>143037</v>
      </c>
      <c r="M93" s="321">
        <v>160655</v>
      </c>
      <c r="N93" s="321">
        <v>178215</v>
      </c>
      <c r="O93" s="321">
        <v>195718</v>
      </c>
      <c r="P93" s="325">
        <v>213165</v>
      </c>
      <c r="Q93" s="303" t="s">
        <v>28</v>
      </c>
    </row>
    <row r="94" spans="2:17">
      <c r="B94" s="329">
        <v>170000</v>
      </c>
      <c r="C94" s="306" t="s">
        <v>12</v>
      </c>
      <c r="D94" s="307">
        <v>16269</v>
      </c>
      <c r="E94" s="308">
        <v>16216</v>
      </c>
      <c r="F94" s="308">
        <v>32380</v>
      </c>
      <c r="G94" s="308">
        <v>48490</v>
      </c>
      <c r="H94" s="308">
        <v>64548</v>
      </c>
      <c r="I94" s="308">
        <v>80552</v>
      </c>
      <c r="J94" s="308">
        <v>96506</v>
      </c>
      <c r="K94" s="308">
        <v>112407</v>
      </c>
      <c r="L94" s="308">
        <v>128256</v>
      </c>
      <c r="M94" s="308">
        <v>144054</v>
      </c>
      <c r="N94" s="308">
        <v>159799</v>
      </c>
      <c r="O94" s="308">
        <v>175494</v>
      </c>
      <c r="P94" s="309">
        <v>191137</v>
      </c>
      <c r="Q94" s="306" t="s">
        <v>12</v>
      </c>
    </row>
    <row r="95" spans="2:17">
      <c r="B95" s="330"/>
      <c r="C95" s="303" t="s">
        <v>13</v>
      </c>
      <c r="D95" s="310">
        <v>221</v>
      </c>
      <c r="E95" s="311">
        <v>220</v>
      </c>
      <c r="F95" s="311">
        <v>439</v>
      </c>
      <c r="G95" s="311">
        <v>658</v>
      </c>
      <c r="H95" s="311">
        <v>876</v>
      </c>
      <c r="I95" s="311">
        <v>1094</v>
      </c>
      <c r="J95" s="311">
        <v>1310</v>
      </c>
      <c r="K95" s="311">
        <v>1526</v>
      </c>
      <c r="L95" s="311">
        <v>1742</v>
      </c>
      <c r="M95" s="311">
        <v>1956</v>
      </c>
      <c r="N95" s="311">
        <v>2170</v>
      </c>
      <c r="O95" s="311">
        <v>2383</v>
      </c>
      <c r="P95" s="312">
        <v>2596</v>
      </c>
      <c r="Q95" s="303" t="s">
        <v>13</v>
      </c>
    </row>
    <row r="96" spans="2:17">
      <c r="B96" s="330"/>
      <c r="C96" s="303" t="s">
        <v>14</v>
      </c>
      <c r="D96" s="310">
        <v>16490</v>
      </c>
      <c r="E96" s="311">
        <v>16436</v>
      </c>
      <c r="F96" s="311">
        <v>32819</v>
      </c>
      <c r="G96" s="311">
        <v>49148</v>
      </c>
      <c r="H96" s="311">
        <v>65424</v>
      </c>
      <c r="I96" s="311">
        <v>81646</v>
      </c>
      <c r="J96" s="311">
        <v>97816</v>
      </c>
      <c r="K96" s="311">
        <v>113933</v>
      </c>
      <c r="L96" s="311">
        <v>129998</v>
      </c>
      <c r="M96" s="311">
        <v>146010</v>
      </c>
      <c r="N96" s="311">
        <v>161969</v>
      </c>
      <c r="O96" s="311">
        <v>177877</v>
      </c>
      <c r="P96" s="311">
        <v>193733</v>
      </c>
      <c r="Q96" s="303" t="s">
        <v>14</v>
      </c>
    </row>
    <row r="97" spans="2:17">
      <c r="B97" s="330"/>
      <c r="C97" s="303" t="s">
        <v>125</v>
      </c>
      <c r="D97" s="310">
        <v>2788</v>
      </c>
      <c r="E97" s="311">
        <v>2778</v>
      </c>
      <c r="F97" s="311">
        <v>5548</v>
      </c>
      <c r="G97" s="311">
        <v>8309</v>
      </c>
      <c r="H97" s="311">
        <v>11061</v>
      </c>
      <c r="I97" s="311">
        <v>13804</v>
      </c>
      <c r="J97" s="311">
        <v>16537</v>
      </c>
      <c r="K97" s="311">
        <v>19262</v>
      </c>
      <c r="L97" s="311">
        <v>21978</v>
      </c>
      <c r="M97" s="311">
        <v>24686</v>
      </c>
      <c r="N97" s="311">
        <v>27384</v>
      </c>
      <c r="O97" s="311">
        <v>30074</v>
      </c>
      <c r="P97" s="312">
        <v>32754</v>
      </c>
      <c r="Q97" s="303" t="s">
        <v>125</v>
      </c>
    </row>
    <row r="98" spans="2:17">
      <c r="B98" s="331"/>
      <c r="C98" s="303" t="s">
        <v>28</v>
      </c>
      <c r="D98" s="320">
        <v>19278</v>
      </c>
      <c r="E98" s="321">
        <v>19214</v>
      </c>
      <c r="F98" s="321">
        <v>38367</v>
      </c>
      <c r="G98" s="321">
        <v>57457</v>
      </c>
      <c r="H98" s="321">
        <v>76485</v>
      </c>
      <c r="I98" s="321">
        <v>95450</v>
      </c>
      <c r="J98" s="321">
        <v>114353</v>
      </c>
      <c r="K98" s="321">
        <v>133195</v>
      </c>
      <c r="L98" s="321">
        <v>151976</v>
      </c>
      <c r="M98" s="321">
        <v>170696</v>
      </c>
      <c r="N98" s="321">
        <v>189353</v>
      </c>
      <c r="O98" s="321">
        <v>207951</v>
      </c>
      <c r="P98" s="325">
        <v>226487</v>
      </c>
      <c r="Q98" s="303" t="s">
        <v>28</v>
      </c>
    </row>
    <row r="99" spans="2:17">
      <c r="B99" s="329">
        <v>180000</v>
      </c>
      <c r="C99" s="306" t="s">
        <v>12</v>
      </c>
      <c r="D99" s="307">
        <v>17226</v>
      </c>
      <c r="E99" s="308">
        <v>17170</v>
      </c>
      <c r="F99" s="308">
        <v>34284</v>
      </c>
      <c r="G99" s="308">
        <v>51342</v>
      </c>
      <c r="H99" s="308">
        <v>68344</v>
      </c>
      <c r="I99" s="308">
        <v>85291</v>
      </c>
      <c r="J99" s="308">
        <v>102182</v>
      </c>
      <c r="K99" s="308">
        <v>119019</v>
      </c>
      <c r="L99" s="308">
        <v>135801</v>
      </c>
      <c r="M99" s="308">
        <v>152527</v>
      </c>
      <c r="N99" s="308">
        <v>169199</v>
      </c>
      <c r="O99" s="308">
        <v>185816</v>
      </c>
      <c r="P99" s="309">
        <v>202380</v>
      </c>
      <c r="Q99" s="306" t="s">
        <v>12</v>
      </c>
    </row>
    <row r="100" spans="2:17">
      <c r="B100" s="330"/>
      <c r="C100" s="303" t="s">
        <v>13</v>
      </c>
      <c r="D100" s="310">
        <v>234</v>
      </c>
      <c r="E100" s="311">
        <v>233</v>
      </c>
      <c r="F100" s="311">
        <v>465</v>
      </c>
      <c r="G100" s="311">
        <v>697</v>
      </c>
      <c r="H100" s="311">
        <v>928</v>
      </c>
      <c r="I100" s="311">
        <v>1158</v>
      </c>
      <c r="J100" s="311">
        <v>1388</v>
      </c>
      <c r="K100" s="311">
        <v>1616</v>
      </c>
      <c r="L100" s="311">
        <v>1844</v>
      </c>
      <c r="M100" s="311">
        <v>2071</v>
      </c>
      <c r="N100" s="311">
        <v>2298</v>
      </c>
      <c r="O100" s="311">
        <v>2524</v>
      </c>
      <c r="P100" s="312">
        <v>2749</v>
      </c>
      <c r="Q100" s="303" t="s">
        <v>13</v>
      </c>
    </row>
    <row r="101" spans="2:17">
      <c r="B101" s="330"/>
      <c r="C101" s="303" t="s">
        <v>14</v>
      </c>
      <c r="D101" s="310">
        <v>17460</v>
      </c>
      <c r="E101" s="311">
        <v>17403</v>
      </c>
      <c r="F101" s="311">
        <v>34749</v>
      </c>
      <c r="G101" s="311">
        <v>52039</v>
      </c>
      <c r="H101" s="311">
        <v>69272</v>
      </c>
      <c r="I101" s="311">
        <v>86449</v>
      </c>
      <c r="J101" s="311">
        <v>103570</v>
      </c>
      <c r="K101" s="311">
        <v>120635</v>
      </c>
      <c r="L101" s="311">
        <v>137645</v>
      </c>
      <c r="M101" s="311">
        <v>154598</v>
      </c>
      <c r="N101" s="311">
        <v>171497</v>
      </c>
      <c r="O101" s="311">
        <v>188340</v>
      </c>
      <c r="P101" s="311">
        <v>205129</v>
      </c>
      <c r="Q101" s="303" t="s">
        <v>14</v>
      </c>
    </row>
    <row r="102" spans="2:17">
      <c r="B102" s="330"/>
      <c r="C102" s="303" t="s">
        <v>125</v>
      </c>
      <c r="D102" s="310">
        <v>2952</v>
      </c>
      <c r="E102" s="311">
        <v>2942</v>
      </c>
      <c r="F102" s="311">
        <v>5875</v>
      </c>
      <c r="G102" s="311">
        <v>8798</v>
      </c>
      <c r="H102" s="311">
        <v>11711</v>
      </c>
      <c r="I102" s="311">
        <v>14616</v>
      </c>
      <c r="J102" s="311">
        <v>17510</v>
      </c>
      <c r="K102" s="311">
        <v>20396</v>
      </c>
      <c r="L102" s="311">
        <v>23271</v>
      </c>
      <c r="M102" s="311">
        <v>26138</v>
      </c>
      <c r="N102" s="311">
        <v>28995</v>
      </c>
      <c r="O102" s="311">
        <v>31843</v>
      </c>
      <c r="P102" s="312">
        <v>34681</v>
      </c>
      <c r="Q102" s="303" t="s">
        <v>125</v>
      </c>
    </row>
    <row r="103" spans="2:17">
      <c r="B103" s="331"/>
      <c r="C103" s="303" t="s">
        <v>28</v>
      </c>
      <c r="D103" s="320">
        <v>20412</v>
      </c>
      <c r="E103" s="321">
        <v>20345</v>
      </c>
      <c r="F103" s="321">
        <v>40624</v>
      </c>
      <c r="G103" s="321">
        <v>60837</v>
      </c>
      <c r="H103" s="321">
        <v>80983</v>
      </c>
      <c r="I103" s="321">
        <v>101065</v>
      </c>
      <c r="J103" s="321">
        <v>121080</v>
      </c>
      <c r="K103" s="321">
        <v>141031</v>
      </c>
      <c r="L103" s="321">
        <v>160916</v>
      </c>
      <c r="M103" s="321">
        <v>180736</v>
      </c>
      <c r="N103" s="321">
        <v>200492</v>
      </c>
      <c r="O103" s="321">
        <v>220183</v>
      </c>
      <c r="P103" s="325">
        <v>239810</v>
      </c>
      <c r="Q103" s="303" t="s">
        <v>28</v>
      </c>
    </row>
    <row r="104" spans="2:17">
      <c r="B104" s="329">
        <v>190000</v>
      </c>
      <c r="C104" s="306" t="s">
        <v>12</v>
      </c>
      <c r="D104" s="307">
        <v>18183</v>
      </c>
      <c r="E104" s="308">
        <v>18124</v>
      </c>
      <c r="F104" s="308">
        <v>36189</v>
      </c>
      <c r="G104" s="308">
        <v>54194</v>
      </c>
      <c r="H104" s="308">
        <v>72142</v>
      </c>
      <c r="I104" s="308">
        <v>90030</v>
      </c>
      <c r="J104" s="308">
        <v>107859</v>
      </c>
      <c r="K104" s="308">
        <v>125631</v>
      </c>
      <c r="L104" s="308">
        <v>143344</v>
      </c>
      <c r="M104" s="308">
        <v>161000</v>
      </c>
      <c r="N104" s="308">
        <v>178599</v>
      </c>
      <c r="O104" s="308">
        <v>196140</v>
      </c>
      <c r="P104" s="309">
        <v>213624</v>
      </c>
      <c r="Q104" s="306" t="s">
        <v>12</v>
      </c>
    </row>
    <row r="105" spans="2:17">
      <c r="B105" s="330"/>
      <c r="C105" s="303" t="s">
        <v>13</v>
      </c>
      <c r="D105" s="310">
        <v>247</v>
      </c>
      <c r="E105" s="311">
        <v>246</v>
      </c>
      <c r="F105" s="311">
        <v>491</v>
      </c>
      <c r="G105" s="311">
        <v>736</v>
      </c>
      <c r="H105" s="311">
        <v>979</v>
      </c>
      <c r="I105" s="311">
        <v>1222</v>
      </c>
      <c r="J105" s="311">
        <v>1465</v>
      </c>
      <c r="K105" s="311">
        <v>1706</v>
      </c>
      <c r="L105" s="311">
        <v>1947</v>
      </c>
      <c r="M105" s="311">
        <v>2187</v>
      </c>
      <c r="N105" s="311">
        <v>2426</v>
      </c>
      <c r="O105" s="311">
        <v>2664</v>
      </c>
      <c r="P105" s="312">
        <v>2901</v>
      </c>
      <c r="Q105" s="303" t="s">
        <v>13</v>
      </c>
    </row>
    <row r="106" spans="2:17">
      <c r="B106" s="330"/>
      <c r="C106" s="303" t="s">
        <v>14</v>
      </c>
      <c r="D106" s="310">
        <v>18430</v>
      </c>
      <c r="E106" s="311">
        <v>18370</v>
      </c>
      <c r="F106" s="311">
        <v>36680</v>
      </c>
      <c r="G106" s="311">
        <v>54930</v>
      </c>
      <c r="H106" s="311">
        <v>73121</v>
      </c>
      <c r="I106" s="311">
        <v>91252</v>
      </c>
      <c r="J106" s="311">
        <v>109324</v>
      </c>
      <c r="K106" s="311">
        <v>127337</v>
      </c>
      <c r="L106" s="311">
        <v>145291</v>
      </c>
      <c r="M106" s="311">
        <v>163187</v>
      </c>
      <c r="N106" s="311">
        <v>181025</v>
      </c>
      <c r="O106" s="311">
        <v>198804</v>
      </c>
      <c r="P106" s="311">
        <v>216525</v>
      </c>
      <c r="Q106" s="303" t="s">
        <v>14</v>
      </c>
    </row>
    <row r="107" spans="2:17">
      <c r="B107" s="330"/>
      <c r="C107" s="303" t="s">
        <v>125</v>
      </c>
      <c r="D107" s="310">
        <v>3116</v>
      </c>
      <c r="E107" s="311">
        <v>3105</v>
      </c>
      <c r="F107" s="311">
        <v>6201</v>
      </c>
      <c r="G107" s="311">
        <v>9287</v>
      </c>
      <c r="H107" s="311">
        <v>12362</v>
      </c>
      <c r="I107" s="311">
        <v>15428</v>
      </c>
      <c r="J107" s="311">
        <v>18483</v>
      </c>
      <c r="K107" s="311">
        <v>21529</v>
      </c>
      <c r="L107" s="311">
        <v>24564</v>
      </c>
      <c r="M107" s="311">
        <v>27590</v>
      </c>
      <c r="N107" s="311">
        <v>30606</v>
      </c>
      <c r="O107" s="311">
        <v>33612</v>
      </c>
      <c r="P107" s="312">
        <v>36608</v>
      </c>
      <c r="Q107" s="303" t="s">
        <v>125</v>
      </c>
    </row>
    <row r="108" spans="2:17">
      <c r="B108" s="331"/>
      <c r="C108" s="303" t="s">
        <v>28</v>
      </c>
      <c r="D108" s="320">
        <v>21546</v>
      </c>
      <c r="E108" s="321">
        <v>21475</v>
      </c>
      <c r="F108" s="321">
        <v>42881</v>
      </c>
      <c r="G108" s="321">
        <v>64217</v>
      </c>
      <c r="H108" s="321">
        <v>85483</v>
      </c>
      <c r="I108" s="321">
        <v>106680</v>
      </c>
      <c r="J108" s="321">
        <v>127807</v>
      </c>
      <c r="K108" s="321">
        <v>148866</v>
      </c>
      <c r="L108" s="321">
        <v>169855</v>
      </c>
      <c r="M108" s="321">
        <v>190777</v>
      </c>
      <c r="N108" s="321">
        <v>211631</v>
      </c>
      <c r="O108" s="321">
        <v>232416</v>
      </c>
      <c r="P108" s="325">
        <v>253133</v>
      </c>
      <c r="Q108" s="303" t="s">
        <v>28</v>
      </c>
    </row>
    <row r="109" spans="2:17">
      <c r="B109" s="329">
        <v>200000</v>
      </c>
      <c r="C109" s="306" t="s">
        <v>12</v>
      </c>
      <c r="D109" s="307">
        <v>19140</v>
      </c>
      <c r="E109" s="308">
        <v>19078</v>
      </c>
      <c r="F109" s="308">
        <v>38093</v>
      </c>
      <c r="G109" s="308">
        <v>57047</v>
      </c>
      <c r="H109" s="308">
        <v>75938</v>
      </c>
      <c r="I109" s="308">
        <v>94768</v>
      </c>
      <c r="J109" s="308">
        <v>113536</v>
      </c>
      <c r="K109" s="308">
        <v>132243</v>
      </c>
      <c r="L109" s="308">
        <v>150889</v>
      </c>
      <c r="M109" s="308">
        <v>169474</v>
      </c>
      <c r="N109" s="308">
        <v>187999</v>
      </c>
      <c r="O109" s="308">
        <v>206463</v>
      </c>
      <c r="P109" s="309">
        <v>224867</v>
      </c>
      <c r="Q109" s="306" t="s">
        <v>12</v>
      </c>
    </row>
    <row r="110" spans="2:17">
      <c r="B110" s="330"/>
      <c r="C110" s="303" t="s">
        <v>13</v>
      </c>
      <c r="D110" s="310">
        <v>260</v>
      </c>
      <c r="E110" s="311">
        <v>259</v>
      </c>
      <c r="F110" s="311">
        <v>517</v>
      </c>
      <c r="G110" s="311">
        <v>774</v>
      </c>
      <c r="H110" s="311">
        <v>1031</v>
      </c>
      <c r="I110" s="311">
        <v>1287</v>
      </c>
      <c r="J110" s="311">
        <v>1542</v>
      </c>
      <c r="K110" s="311">
        <v>1796</v>
      </c>
      <c r="L110" s="311">
        <v>2049</v>
      </c>
      <c r="M110" s="311">
        <v>2302</v>
      </c>
      <c r="N110" s="311">
        <v>2553</v>
      </c>
      <c r="O110" s="311">
        <v>2804</v>
      </c>
      <c r="P110" s="312">
        <v>3054</v>
      </c>
      <c r="Q110" s="303" t="s">
        <v>13</v>
      </c>
    </row>
    <row r="111" spans="2:17">
      <c r="B111" s="330"/>
      <c r="C111" s="303" t="s">
        <v>14</v>
      </c>
      <c r="D111" s="310">
        <v>19400</v>
      </c>
      <c r="E111" s="311">
        <v>19337</v>
      </c>
      <c r="F111" s="311">
        <v>38610</v>
      </c>
      <c r="G111" s="311">
        <v>57821</v>
      </c>
      <c r="H111" s="311">
        <v>76969</v>
      </c>
      <c r="I111" s="311">
        <v>96055</v>
      </c>
      <c r="J111" s="311">
        <v>115078</v>
      </c>
      <c r="K111" s="311">
        <v>134039</v>
      </c>
      <c r="L111" s="311">
        <v>152938</v>
      </c>
      <c r="M111" s="311">
        <v>171776</v>
      </c>
      <c r="N111" s="311">
        <v>190552</v>
      </c>
      <c r="O111" s="311">
        <v>209267</v>
      </c>
      <c r="P111" s="311">
        <v>227921</v>
      </c>
      <c r="Q111" s="303" t="s">
        <v>14</v>
      </c>
    </row>
    <row r="112" spans="2:17">
      <c r="B112" s="330"/>
      <c r="C112" s="303" t="s">
        <v>125</v>
      </c>
      <c r="D112" s="310">
        <v>3280</v>
      </c>
      <c r="E112" s="311">
        <v>3269</v>
      </c>
      <c r="F112" s="311">
        <v>6527</v>
      </c>
      <c r="G112" s="311">
        <v>9775</v>
      </c>
      <c r="H112" s="311">
        <v>13013</v>
      </c>
      <c r="I112" s="311">
        <v>16240</v>
      </c>
      <c r="J112" s="311">
        <v>19456</v>
      </c>
      <c r="K112" s="311">
        <v>22662</v>
      </c>
      <c r="L112" s="311">
        <v>25857</v>
      </c>
      <c r="M112" s="311">
        <v>29042</v>
      </c>
      <c r="N112" s="311">
        <v>32217</v>
      </c>
      <c r="O112" s="311">
        <v>35381</v>
      </c>
      <c r="P112" s="312">
        <v>38535</v>
      </c>
      <c r="Q112" s="303" t="s">
        <v>125</v>
      </c>
    </row>
    <row r="113" spans="2:17">
      <c r="B113" s="331"/>
      <c r="C113" s="303" t="s">
        <v>28</v>
      </c>
      <c r="D113" s="320">
        <v>22680</v>
      </c>
      <c r="E113" s="321">
        <v>22606</v>
      </c>
      <c r="F113" s="321">
        <v>45137</v>
      </c>
      <c r="G113" s="321">
        <v>67596</v>
      </c>
      <c r="H113" s="321">
        <v>89982</v>
      </c>
      <c r="I113" s="321">
        <v>112295</v>
      </c>
      <c r="J113" s="321">
        <v>134534</v>
      </c>
      <c r="K113" s="321">
        <v>156701</v>
      </c>
      <c r="L113" s="321">
        <v>178795</v>
      </c>
      <c r="M113" s="321">
        <v>200818</v>
      </c>
      <c r="N113" s="321">
        <v>222769</v>
      </c>
      <c r="O113" s="321">
        <v>244648</v>
      </c>
      <c r="P113" s="325">
        <v>266456</v>
      </c>
      <c r="Q113" s="303" t="s">
        <v>28</v>
      </c>
    </row>
    <row r="114" spans="2:17">
      <c r="B114" s="329">
        <v>220000</v>
      </c>
      <c r="C114" s="306" t="s">
        <v>12</v>
      </c>
      <c r="D114" s="307">
        <v>21054</v>
      </c>
      <c r="E114" s="308">
        <v>20985</v>
      </c>
      <c r="F114" s="308">
        <v>41902</v>
      </c>
      <c r="G114" s="308">
        <v>62751</v>
      </c>
      <c r="H114" s="308">
        <v>83532</v>
      </c>
      <c r="I114" s="308">
        <v>104244</v>
      </c>
      <c r="J114" s="308">
        <v>124890</v>
      </c>
      <c r="K114" s="308">
        <v>145467</v>
      </c>
      <c r="L114" s="308">
        <v>165978</v>
      </c>
      <c r="M114" s="308">
        <v>186422</v>
      </c>
      <c r="N114" s="308">
        <v>206798</v>
      </c>
      <c r="O114" s="308">
        <v>227109</v>
      </c>
      <c r="P114" s="309">
        <v>247353</v>
      </c>
      <c r="Q114" s="306" t="s">
        <v>12</v>
      </c>
    </row>
    <row r="115" spans="2:17">
      <c r="B115" s="330"/>
      <c r="C115" s="303" t="s">
        <v>13</v>
      </c>
      <c r="D115" s="310">
        <v>286</v>
      </c>
      <c r="E115" s="311">
        <v>285</v>
      </c>
      <c r="F115" s="311">
        <v>569</v>
      </c>
      <c r="G115" s="311">
        <v>852</v>
      </c>
      <c r="H115" s="311">
        <v>1134</v>
      </c>
      <c r="I115" s="311">
        <v>1416</v>
      </c>
      <c r="J115" s="311">
        <v>1696</v>
      </c>
      <c r="K115" s="311">
        <v>1976</v>
      </c>
      <c r="L115" s="311">
        <v>2254</v>
      </c>
      <c r="M115" s="311">
        <v>2532</v>
      </c>
      <c r="N115" s="311">
        <v>2809</v>
      </c>
      <c r="O115" s="311">
        <v>3085</v>
      </c>
      <c r="P115" s="312">
        <v>3360</v>
      </c>
      <c r="Q115" s="303" t="s">
        <v>13</v>
      </c>
    </row>
    <row r="116" spans="2:17">
      <c r="B116" s="330"/>
      <c r="C116" s="303" t="s">
        <v>14</v>
      </c>
      <c r="D116" s="310">
        <v>21340</v>
      </c>
      <c r="E116" s="311">
        <v>21270</v>
      </c>
      <c r="F116" s="311">
        <v>42471</v>
      </c>
      <c r="G116" s="311">
        <v>63603</v>
      </c>
      <c r="H116" s="311">
        <v>84666</v>
      </c>
      <c r="I116" s="311">
        <v>105660</v>
      </c>
      <c r="J116" s="311">
        <v>126586</v>
      </c>
      <c r="K116" s="311">
        <v>147443</v>
      </c>
      <c r="L116" s="311">
        <v>168232</v>
      </c>
      <c r="M116" s="311">
        <v>188954</v>
      </c>
      <c r="N116" s="311">
        <v>209607</v>
      </c>
      <c r="O116" s="311">
        <v>230194</v>
      </c>
      <c r="P116" s="311">
        <v>250713</v>
      </c>
      <c r="Q116" s="303" t="s">
        <v>14</v>
      </c>
    </row>
    <row r="117" spans="2:17">
      <c r="B117" s="330"/>
      <c r="C117" s="303" t="s">
        <v>125</v>
      </c>
      <c r="D117" s="310">
        <v>3608</v>
      </c>
      <c r="E117" s="311">
        <v>3596</v>
      </c>
      <c r="F117" s="311">
        <v>7180</v>
      </c>
      <c r="G117" s="311">
        <v>10753</v>
      </c>
      <c r="H117" s="311">
        <v>14314</v>
      </c>
      <c r="I117" s="311">
        <v>17864</v>
      </c>
      <c r="J117" s="311">
        <v>21402</v>
      </c>
      <c r="K117" s="311">
        <v>24928</v>
      </c>
      <c r="L117" s="311">
        <v>28443</v>
      </c>
      <c r="M117" s="311">
        <v>31946</v>
      </c>
      <c r="N117" s="311">
        <v>35438</v>
      </c>
      <c r="O117" s="311">
        <v>38919</v>
      </c>
      <c r="P117" s="312">
        <v>42388</v>
      </c>
      <c r="Q117" s="303" t="s">
        <v>125</v>
      </c>
    </row>
    <row r="118" spans="2:17">
      <c r="B118" s="331"/>
      <c r="C118" s="303" t="s">
        <v>28</v>
      </c>
      <c r="D118" s="320">
        <v>24948</v>
      </c>
      <c r="E118" s="321">
        <v>24866</v>
      </c>
      <c r="F118" s="321">
        <v>49651</v>
      </c>
      <c r="G118" s="321">
        <v>74356</v>
      </c>
      <c r="H118" s="321">
        <v>98980</v>
      </c>
      <c r="I118" s="321">
        <v>123524</v>
      </c>
      <c r="J118" s="321">
        <v>147988</v>
      </c>
      <c r="K118" s="321">
        <v>172371</v>
      </c>
      <c r="L118" s="321">
        <v>196675</v>
      </c>
      <c r="M118" s="321">
        <v>220900</v>
      </c>
      <c r="N118" s="321">
        <v>245045</v>
      </c>
      <c r="O118" s="321">
        <v>269113</v>
      </c>
      <c r="P118" s="325">
        <v>293101</v>
      </c>
      <c r="Q118" s="303" t="s">
        <v>28</v>
      </c>
    </row>
    <row r="120" spans="2:17">
      <c r="B120" s="302"/>
      <c r="C120" s="297" t="s">
        <v>29</v>
      </c>
      <c r="D120" s="313" t="s">
        <v>15</v>
      </c>
      <c r="E120" s="314">
        <v>1.00327374</v>
      </c>
      <c r="F120" s="314">
        <v>1.0065582</v>
      </c>
      <c r="G120" s="314">
        <v>1.0098534100000001</v>
      </c>
      <c r="H120" s="314">
        <v>1.0131593999999999</v>
      </c>
      <c r="I120" s="314">
        <v>1.0164762199999999</v>
      </c>
      <c r="J120" s="314">
        <v>1.0198039000000001</v>
      </c>
      <c r="K120" s="314">
        <v>1.02314248</v>
      </c>
      <c r="L120" s="314">
        <v>1.0264919800000001</v>
      </c>
      <c r="M120" s="314">
        <v>1.0298524499999999</v>
      </c>
      <c r="N120" s="314">
        <v>1.03322391</v>
      </c>
      <c r="O120" s="314">
        <v>1.03660642</v>
      </c>
      <c r="P120" s="315">
        <v>1.04</v>
      </c>
      <c r="Q120" s="302"/>
    </row>
    <row r="121" spans="2:17">
      <c r="B121" s="302"/>
      <c r="C121" s="298"/>
      <c r="D121" s="310"/>
      <c r="E121" s="311"/>
      <c r="F121" s="311"/>
      <c r="G121" s="311"/>
      <c r="H121" s="311"/>
      <c r="I121" s="311"/>
      <c r="J121" s="311"/>
      <c r="K121" s="311"/>
      <c r="L121" s="311"/>
      <c r="M121" s="311"/>
      <c r="N121" s="311"/>
      <c r="O121" s="311"/>
      <c r="P121" s="312"/>
      <c r="Q121" s="302"/>
    </row>
    <row r="122" spans="2:17">
      <c r="B122" s="302"/>
      <c r="C122" s="298"/>
      <c r="D122" s="310"/>
      <c r="E122" s="316" t="s">
        <v>16</v>
      </c>
      <c r="F122" s="311" t="s">
        <v>17</v>
      </c>
      <c r="G122" s="311"/>
      <c r="H122" s="311"/>
      <c r="I122" s="311"/>
      <c r="J122" s="311"/>
      <c r="K122" s="311"/>
      <c r="L122" s="311"/>
      <c r="M122" s="317" t="s">
        <v>18</v>
      </c>
      <c r="N122" s="318">
        <v>95.7</v>
      </c>
      <c r="O122" s="319" t="s">
        <v>19</v>
      </c>
      <c r="P122" s="328" t="s">
        <v>30</v>
      </c>
      <c r="Q122" s="302"/>
    </row>
    <row r="123" spans="2:17">
      <c r="B123" s="302"/>
      <c r="C123" s="298"/>
      <c r="D123" s="310"/>
      <c r="E123" s="316" t="s">
        <v>20</v>
      </c>
      <c r="F123" s="311" t="s">
        <v>21</v>
      </c>
      <c r="G123" s="311"/>
      <c r="H123" s="311"/>
      <c r="I123" s="311"/>
      <c r="J123" s="311"/>
      <c r="K123" s="311"/>
      <c r="L123" s="311"/>
      <c r="M123" s="317" t="s">
        <v>22</v>
      </c>
      <c r="N123" s="318">
        <v>16.399999999999999</v>
      </c>
      <c r="O123" s="319" t="s">
        <v>19</v>
      </c>
      <c r="P123" s="328" t="s">
        <v>31</v>
      </c>
      <c r="Q123" s="302"/>
    </row>
    <row r="124" spans="2:17">
      <c r="B124" s="302"/>
      <c r="C124" s="298"/>
      <c r="D124" s="310"/>
      <c r="E124" s="311"/>
      <c r="F124" s="311"/>
      <c r="G124" s="311"/>
      <c r="H124" s="311"/>
      <c r="I124" s="311"/>
      <c r="J124" s="311"/>
      <c r="K124" s="311"/>
      <c r="L124" s="311"/>
      <c r="M124" s="316" t="s">
        <v>14</v>
      </c>
      <c r="N124" s="318">
        <v>112.1</v>
      </c>
      <c r="O124" s="319" t="s">
        <v>19</v>
      </c>
      <c r="P124" s="312"/>
      <c r="Q124" s="302"/>
    </row>
    <row r="125" spans="2:17">
      <c r="B125" s="302"/>
      <c r="C125" s="298"/>
      <c r="D125" s="310"/>
      <c r="E125" s="311"/>
      <c r="F125" s="311"/>
      <c r="G125" s="311"/>
      <c r="H125" s="311"/>
      <c r="I125" s="311"/>
      <c r="J125" s="311"/>
      <c r="K125" s="311"/>
      <c r="L125" s="311"/>
      <c r="M125" s="317" t="s">
        <v>23</v>
      </c>
      <c r="N125" s="318">
        <v>1.3</v>
      </c>
      <c r="O125" s="319" t="s">
        <v>19</v>
      </c>
      <c r="P125" s="328" t="s">
        <v>31</v>
      </c>
      <c r="Q125" s="302"/>
    </row>
    <row r="126" spans="2:17">
      <c r="B126" s="302"/>
      <c r="C126" s="299"/>
      <c r="D126" s="320"/>
      <c r="E126" s="321"/>
      <c r="F126" s="321"/>
      <c r="G126" s="321"/>
      <c r="H126" s="321"/>
      <c r="I126" s="321"/>
      <c r="J126" s="321"/>
      <c r="K126" s="321"/>
      <c r="L126" s="321"/>
      <c r="M126" s="322" t="s">
        <v>24</v>
      </c>
      <c r="N126" s="323">
        <v>113.4</v>
      </c>
      <c r="O126" s="324" t="s">
        <v>19</v>
      </c>
      <c r="P126" s="325"/>
      <c r="Q126" s="302"/>
    </row>
    <row r="127" spans="2:17" ht="21">
      <c r="B127" s="300" t="s">
        <v>144</v>
      </c>
      <c r="C127" s="300"/>
      <c r="D127" s="300"/>
      <c r="E127" s="300"/>
      <c r="F127" s="300"/>
      <c r="G127" s="300"/>
      <c r="H127" s="300"/>
      <c r="I127" s="300"/>
      <c r="J127" s="300"/>
      <c r="K127" s="300"/>
      <c r="L127" s="300"/>
      <c r="M127" s="300"/>
      <c r="N127" s="300"/>
      <c r="O127" s="300"/>
      <c r="P127" s="300"/>
      <c r="Q127" s="327"/>
    </row>
    <row r="128" spans="2:17" ht="14.25">
      <c r="B128" s="326"/>
      <c r="C128" s="326"/>
      <c r="D128" s="326"/>
      <c r="E128" s="326"/>
      <c r="F128" s="326"/>
      <c r="G128" s="326"/>
      <c r="H128" s="326"/>
      <c r="I128" s="326"/>
      <c r="J128" s="326"/>
      <c r="K128" s="326"/>
      <c r="L128" s="326"/>
      <c r="M128" s="326"/>
      <c r="N128" s="326"/>
      <c r="O128" s="326"/>
      <c r="P128" s="326"/>
      <c r="Q128" s="326"/>
    </row>
    <row r="129" spans="2:17" ht="17.25">
      <c r="B129" s="301" t="s">
        <v>145</v>
      </c>
      <c r="C129" s="301"/>
      <c r="D129" s="301"/>
      <c r="E129" s="301"/>
      <c r="F129" s="301"/>
      <c r="G129" s="301"/>
      <c r="H129" s="301"/>
      <c r="I129" s="301"/>
      <c r="J129" s="301"/>
      <c r="K129" s="301"/>
      <c r="L129" s="301"/>
      <c r="M129" s="301"/>
      <c r="N129" s="301"/>
      <c r="O129" s="301"/>
      <c r="P129" s="301"/>
      <c r="Q129" s="302"/>
    </row>
    <row r="130" spans="2:17">
      <c r="B130" s="303" t="s">
        <v>25</v>
      </c>
      <c r="C130" s="303"/>
      <c r="D130" s="304" t="s">
        <v>26</v>
      </c>
      <c r="E130" s="305" t="s">
        <v>0</v>
      </c>
      <c r="F130" s="305" t="s">
        <v>1</v>
      </c>
      <c r="G130" s="305" t="s">
        <v>2</v>
      </c>
      <c r="H130" s="305" t="s">
        <v>3</v>
      </c>
      <c r="I130" s="305" t="s">
        <v>4</v>
      </c>
      <c r="J130" s="305" t="s">
        <v>5</v>
      </c>
      <c r="K130" s="305" t="s">
        <v>6</v>
      </c>
      <c r="L130" s="305" t="s">
        <v>7</v>
      </c>
      <c r="M130" s="305" t="s">
        <v>8</v>
      </c>
      <c r="N130" s="305" t="s">
        <v>9</v>
      </c>
      <c r="O130" s="305" t="s">
        <v>10</v>
      </c>
      <c r="P130" s="305" t="s">
        <v>11</v>
      </c>
      <c r="Q130" s="305"/>
    </row>
    <row r="131" spans="2:17">
      <c r="B131" s="329">
        <v>240000</v>
      </c>
      <c r="C131" s="306" t="s">
        <v>12</v>
      </c>
      <c r="D131" s="307">
        <v>22968</v>
      </c>
      <c r="E131" s="308">
        <v>22894</v>
      </c>
      <c r="F131" s="308">
        <v>45712</v>
      </c>
      <c r="G131" s="308">
        <v>68456</v>
      </c>
      <c r="H131" s="308">
        <v>91126</v>
      </c>
      <c r="I131" s="308">
        <v>113721</v>
      </c>
      <c r="J131" s="308">
        <v>136243</v>
      </c>
      <c r="K131" s="308">
        <v>158692</v>
      </c>
      <c r="L131" s="308">
        <v>181067</v>
      </c>
      <c r="M131" s="308">
        <v>203369</v>
      </c>
      <c r="N131" s="308">
        <v>225599</v>
      </c>
      <c r="O131" s="308">
        <v>247756</v>
      </c>
      <c r="P131" s="309">
        <v>269840</v>
      </c>
      <c r="Q131" s="306" t="s">
        <v>12</v>
      </c>
    </row>
    <row r="132" spans="2:17">
      <c r="B132" s="330"/>
      <c r="C132" s="303" t="s">
        <v>13</v>
      </c>
      <c r="D132" s="310">
        <v>312</v>
      </c>
      <c r="E132" s="311">
        <v>310</v>
      </c>
      <c r="F132" s="311">
        <v>620</v>
      </c>
      <c r="G132" s="311">
        <v>929</v>
      </c>
      <c r="H132" s="311">
        <v>1237</v>
      </c>
      <c r="I132" s="311">
        <v>1544</v>
      </c>
      <c r="J132" s="311">
        <v>1850</v>
      </c>
      <c r="K132" s="311">
        <v>2155</v>
      </c>
      <c r="L132" s="311">
        <v>2459</v>
      </c>
      <c r="M132" s="311">
        <v>2762</v>
      </c>
      <c r="N132" s="311">
        <v>3064</v>
      </c>
      <c r="O132" s="311">
        <v>3365</v>
      </c>
      <c r="P132" s="312">
        <v>3665</v>
      </c>
      <c r="Q132" s="303" t="s">
        <v>13</v>
      </c>
    </row>
    <row r="133" spans="2:17">
      <c r="B133" s="330"/>
      <c r="C133" s="303" t="s">
        <v>14</v>
      </c>
      <c r="D133" s="310">
        <v>23280</v>
      </c>
      <c r="E133" s="311">
        <v>23204</v>
      </c>
      <c r="F133" s="311">
        <v>46332</v>
      </c>
      <c r="G133" s="311">
        <v>69385</v>
      </c>
      <c r="H133" s="311">
        <v>92363</v>
      </c>
      <c r="I133" s="311">
        <v>115265</v>
      </c>
      <c r="J133" s="311">
        <v>138093</v>
      </c>
      <c r="K133" s="311">
        <v>160847</v>
      </c>
      <c r="L133" s="311">
        <v>183526</v>
      </c>
      <c r="M133" s="311">
        <v>206131</v>
      </c>
      <c r="N133" s="311">
        <v>228663</v>
      </c>
      <c r="O133" s="311">
        <v>251121</v>
      </c>
      <c r="P133" s="311">
        <v>273505</v>
      </c>
      <c r="Q133" s="303" t="s">
        <v>14</v>
      </c>
    </row>
    <row r="134" spans="2:17">
      <c r="B134" s="330"/>
      <c r="C134" s="303" t="s">
        <v>125</v>
      </c>
      <c r="D134" s="310">
        <v>3936</v>
      </c>
      <c r="E134" s="311">
        <v>3923</v>
      </c>
      <c r="F134" s="311">
        <v>7833</v>
      </c>
      <c r="G134" s="311">
        <v>11731</v>
      </c>
      <c r="H134" s="311">
        <v>15615</v>
      </c>
      <c r="I134" s="311">
        <v>19488</v>
      </c>
      <c r="J134" s="311">
        <v>23347</v>
      </c>
      <c r="K134" s="311">
        <v>27194</v>
      </c>
      <c r="L134" s="311">
        <v>31029</v>
      </c>
      <c r="M134" s="311">
        <v>34851</v>
      </c>
      <c r="N134" s="311">
        <v>38660</v>
      </c>
      <c r="O134" s="311">
        <v>42457</v>
      </c>
      <c r="P134" s="312">
        <v>46242</v>
      </c>
      <c r="Q134" s="303" t="s">
        <v>125</v>
      </c>
    </row>
    <row r="135" spans="2:17">
      <c r="B135" s="331"/>
      <c r="C135" s="303" t="s">
        <v>28</v>
      </c>
      <c r="D135" s="320">
        <v>27216</v>
      </c>
      <c r="E135" s="321">
        <v>27127</v>
      </c>
      <c r="F135" s="321">
        <v>54165</v>
      </c>
      <c r="G135" s="321">
        <v>81116</v>
      </c>
      <c r="H135" s="321">
        <v>107978</v>
      </c>
      <c r="I135" s="321">
        <v>134753</v>
      </c>
      <c r="J135" s="321">
        <v>161440</v>
      </c>
      <c r="K135" s="321">
        <v>188041</v>
      </c>
      <c r="L135" s="321">
        <v>214555</v>
      </c>
      <c r="M135" s="321">
        <v>240982</v>
      </c>
      <c r="N135" s="321">
        <v>267323</v>
      </c>
      <c r="O135" s="321">
        <v>293578</v>
      </c>
      <c r="P135" s="325">
        <v>319747</v>
      </c>
      <c r="Q135" s="303" t="s">
        <v>28</v>
      </c>
    </row>
    <row r="136" spans="2:17">
      <c r="B136" s="329">
        <v>260000</v>
      </c>
      <c r="C136" s="306" t="s">
        <v>12</v>
      </c>
      <c r="D136" s="307">
        <v>24882</v>
      </c>
      <c r="E136" s="308">
        <v>24802</v>
      </c>
      <c r="F136" s="308">
        <v>49521</v>
      </c>
      <c r="G136" s="308">
        <v>74160</v>
      </c>
      <c r="H136" s="308">
        <v>98719</v>
      </c>
      <c r="I136" s="308">
        <v>123198</v>
      </c>
      <c r="J136" s="308">
        <v>147597</v>
      </c>
      <c r="K136" s="308">
        <v>171916</v>
      </c>
      <c r="L136" s="308">
        <v>196156</v>
      </c>
      <c r="M136" s="308">
        <v>220317</v>
      </c>
      <c r="N136" s="308">
        <v>244399</v>
      </c>
      <c r="O136" s="308">
        <v>268402</v>
      </c>
      <c r="P136" s="309">
        <v>292327</v>
      </c>
      <c r="Q136" s="306" t="s">
        <v>12</v>
      </c>
    </row>
    <row r="137" spans="2:17">
      <c r="B137" s="330"/>
      <c r="C137" s="303" t="s">
        <v>13</v>
      </c>
      <c r="D137" s="310">
        <v>338</v>
      </c>
      <c r="E137" s="311">
        <v>336</v>
      </c>
      <c r="F137" s="311">
        <v>672</v>
      </c>
      <c r="G137" s="311">
        <v>1007</v>
      </c>
      <c r="H137" s="311">
        <v>1341</v>
      </c>
      <c r="I137" s="311">
        <v>1673</v>
      </c>
      <c r="J137" s="311">
        <v>2004</v>
      </c>
      <c r="K137" s="311">
        <v>2335</v>
      </c>
      <c r="L137" s="311">
        <v>2664</v>
      </c>
      <c r="M137" s="311">
        <v>2992</v>
      </c>
      <c r="N137" s="311">
        <v>3319</v>
      </c>
      <c r="O137" s="311">
        <v>3645</v>
      </c>
      <c r="P137" s="312">
        <v>3970</v>
      </c>
      <c r="Q137" s="303" t="s">
        <v>13</v>
      </c>
    </row>
    <row r="138" spans="2:17">
      <c r="B138" s="330"/>
      <c r="C138" s="303" t="s">
        <v>14</v>
      </c>
      <c r="D138" s="310">
        <v>25220</v>
      </c>
      <c r="E138" s="311">
        <v>25138</v>
      </c>
      <c r="F138" s="311">
        <v>50193</v>
      </c>
      <c r="G138" s="311">
        <v>75167</v>
      </c>
      <c r="H138" s="311">
        <v>100060</v>
      </c>
      <c r="I138" s="311">
        <v>124871</v>
      </c>
      <c r="J138" s="311">
        <v>149601</v>
      </c>
      <c r="K138" s="311">
        <v>174251</v>
      </c>
      <c r="L138" s="311">
        <v>198820</v>
      </c>
      <c r="M138" s="311">
        <v>223309</v>
      </c>
      <c r="N138" s="311">
        <v>247718</v>
      </c>
      <c r="O138" s="311">
        <v>272047</v>
      </c>
      <c r="P138" s="311">
        <v>296297</v>
      </c>
      <c r="Q138" s="303" t="s">
        <v>14</v>
      </c>
    </row>
    <row r="139" spans="2:17">
      <c r="B139" s="330"/>
      <c r="C139" s="303" t="s">
        <v>125</v>
      </c>
      <c r="D139" s="310">
        <v>4264</v>
      </c>
      <c r="E139" s="311">
        <v>4250</v>
      </c>
      <c r="F139" s="311">
        <v>8486</v>
      </c>
      <c r="G139" s="311">
        <v>12708</v>
      </c>
      <c r="H139" s="311">
        <v>16917</v>
      </c>
      <c r="I139" s="311">
        <v>21112</v>
      </c>
      <c r="J139" s="311">
        <v>25293</v>
      </c>
      <c r="K139" s="311">
        <v>29460</v>
      </c>
      <c r="L139" s="311">
        <v>33614</v>
      </c>
      <c r="M139" s="311">
        <v>37755</v>
      </c>
      <c r="N139" s="311">
        <v>41882</v>
      </c>
      <c r="O139" s="311">
        <v>45995</v>
      </c>
      <c r="P139" s="312">
        <v>50095</v>
      </c>
      <c r="Q139" s="303" t="s">
        <v>125</v>
      </c>
    </row>
    <row r="140" spans="2:17">
      <c r="B140" s="331"/>
      <c r="C140" s="303" t="s">
        <v>28</v>
      </c>
      <c r="D140" s="320">
        <v>29484</v>
      </c>
      <c r="E140" s="321">
        <v>29388</v>
      </c>
      <c r="F140" s="321">
        <v>58679</v>
      </c>
      <c r="G140" s="321">
        <v>87875</v>
      </c>
      <c r="H140" s="321">
        <v>116977</v>
      </c>
      <c r="I140" s="321">
        <v>145983</v>
      </c>
      <c r="J140" s="321">
        <v>174894</v>
      </c>
      <c r="K140" s="321">
        <v>203711</v>
      </c>
      <c r="L140" s="321">
        <v>232434</v>
      </c>
      <c r="M140" s="321">
        <v>261064</v>
      </c>
      <c r="N140" s="321">
        <v>289600</v>
      </c>
      <c r="O140" s="321">
        <v>318042</v>
      </c>
      <c r="P140" s="325">
        <v>346392</v>
      </c>
      <c r="Q140" s="303" t="s">
        <v>28</v>
      </c>
    </row>
    <row r="141" spans="2:17">
      <c r="B141" s="329">
        <v>280000</v>
      </c>
      <c r="C141" s="306" t="s">
        <v>12</v>
      </c>
      <c r="D141" s="307">
        <v>26796</v>
      </c>
      <c r="E141" s="308">
        <v>26709</v>
      </c>
      <c r="F141" s="308">
        <v>53330</v>
      </c>
      <c r="G141" s="308">
        <v>79865</v>
      </c>
      <c r="H141" s="308">
        <v>106313</v>
      </c>
      <c r="I141" s="308">
        <v>132674</v>
      </c>
      <c r="J141" s="308">
        <v>158950</v>
      </c>
      <c r="K141" s="308">
        <v>185141</v>
      </c>
      <c r="L141" s="308">
        <v>211245</v>
      </c>
      <c r="M141" s="308">
        <v>237263</v>
      </c>
      <c r="N141" s="308">
        <v>263198</v>
      </c>
      <c r="O141" s="308">
        <v>289048</v>
      </c>
      <c r="P141" s="309">
        <v>314813</v>
      </c>
      <c r="Q141" s="306" t="s">
        <v>12</v>
      </c>
    </row>
    <row r="142" spans="2:17">
      <c r="B142" s="330"/>
      <c r="C142" s="303" t="s">
        <v>13</v>
      </c>
      <c r="D142" s="310">
        <v>364</v>
      </c>
      <c r="E142" s="311">
        <v>362</v>
      </c>
      <c r="F142" s="311">
        <v>724</v>
      </c>
      <c r="G142" s="311">
        <v>1084</v>
      </c>
      <c r="H142" s="311">
        <v>1444</v>
      </c>
      <c r="I142" s="311">
        <v>1802</v>
      </c>
      <c r="J142" s="311">
        <v>2159</v>
      </c>
      <c r="K142" s="311">
        <v>2514</v>
      </c>
      <c r="L142" s="311">
        <v>2869</v>
      </c>
      <c r="M142" s="311">
        <v>3223</v>
      </c>
      <c r="N142" s="311">
        <v>3575</v>
      </c>
      <c r="O142" s="311">
        <v>3926</v>
      </c>
      <c r="P142" s="312">
        <v>4276</v>
      </c>
      <c r="Q142" s="303" t="s">
        <v>13</v>
      </c>
    </row>
    <row r="143" spans="2:17">
      <c r="B143" s="330"/>
      <c r="C143" s="303" t="s">
        <v>14</v>
      </c>
      <c r="D143" s="310">
        <v>27160</v>
      </c>
      <c r="E143" s="311">
        <v>27071</v>
      </c>
      <c r="F143" s="311">
        <v>54054</v>
      </c>
      <c r="G143" s="311">
        <v>80949</v>
      </c>
      <c r="H143" s="311">
        <v>107757</v>
      </c>
      <c r="I143" s="311">
        <v>134476</v>
      </c>
      <c r="J143" s="311">
        <v>161109</v>
      </c>
      <c r="K143" s="311">
        <v>187655</v>
      </c>
      <c r="L143" s="311">
        <v>214114</v>
      </c>
      <c r="M143" s="311">
        <v>240486</v>
      </c>
      <c r="N143" s="311">
        <v>266773</v>
      </c>
      <c r="O143" s="311">
        <v>292974</v>
      </c>
      <c r="P143" s="311">
        <v>319089</v>
      </c>
      <c r="Q143" s="303" t="s">
        <v>14</v>
      </c>
    </row>
    <row r="144" spans="2:17">
      <c r="B144" s="330"/>
      <c r="C144" s="303" t="s">
        <v>125</v>
      </c>
      <c r="D144" s="310">
        <v>4592</v>
      </c>
      <c r="E144" s="311">
        <v>4577</v>
      </c>
      <c r="F144" s="311">
        <v>9139</v>
      </c>
      <c r="G144" s="311">
        <v>13686</v>
      </c>
      <c r="H144" s="311">
        <v>18218</v>
      </c>
      <c r="I144" s="311">
        <v>22736</v>
      </c>
      <c r="J144" s="311">
        <v>27239</v>
      </c>
      <c r="K144" s="311">
        <v>31727</v>
      </c>
      <c r="L144" s="311">
        <v>36200</v>
      </c>
      <c r="M144" s="311">
        <v>40659</v>
      </c>
      <c r="N144" s="311">
        <v>45103</v>
      </c>
      <c r="O144" s="311">
        <v>49533</v>
      </c>
      <c r="P144" s="312">
        <v>53949</v>
      </c>
      <c r="Q144" s="303" t="s">
        <v>125</v>
      </c>
    </row>
    <row r="145" spans="2:17">
      <c r="B145" s="331"/>
      <c r="C145" s="303" t="s">
        <v>28</v>
      </c>
      <c r="D145" s="320">
        <v>31752</v>
      </c>
      <c r="E145" s="321">
        <v>31648</v>
      </c>
      <c r="F145" s="321">
        <v>63193</v>
      </c>
      <c r="G145" s="321">
        <v>94635</v>
      </c>
      <c r="H145" s="321">
        <v>125975</v>
      </c>
      <c r="I145" s="321">
        <v>157212</v>
      </c>
      <c r="J145" s="321">
        <v>188348</v>
      </c>
      <c r="K145" s="321">
        <v>219382</v>
      </c>
      <c r="L145" s="321">
        <v>250314</v>
      </c>
      <c r="M145" s="321">
        <v>281145</v>
      </c>
      <c r="N145" s="321">
        <v>311876</v>
      </c>
      <c r="O145" s="321">
        <v>342507</v>
      </c>
      <c r="P145" s="325">
        <v>373038</v>
      </c>
      <c r="Q145" s="303" t="s">
        <v>28</v>
      </c>
    </row>
    <row r="146" spans="2:17">
      <c r="B146" s="329">
        <v>300000</v>
      </c>
      <c r="C146" s="306" t="s">
        <v>12</v>
      </c>
      <c r="D146" s="307">
        <v>28710</v>
      </c>
      <c r="E146" s="308">
        <v>28617</v>
      </c>
      <c r="F146" s="308">
        <v>57139</v>
      </c>
      <c r="G146" s="308">
        <v>85570</v>
      </c>
      <c r="H146" s="308">
        <v>113907</v>
      </c>
      <c r="I146" s="308">
        <v>142152</v>
      </c>
      <c r="J146" s="308">
        <v>170304</v>
      </c>
      <c r="K146" s="308">
        <v>198365</v>
      </c>
      <c r="L146" s="308">
        <v>226334</v>
      </c>
      <c r="M146" s="308">
        <v>254211</v>
      </c>
      <c r="N146" s="308">
        <v>281998</v>
      </c>
      <c r="O146" s="308">
        <v>309695</v>
      </c>
      <c r="P146" s="309">
        <v>337300</v>
      </c>
      <c r="Q146" s="306" t="s">
        <v>12</v>
      </c>
    </row>
    <row r="147" spans="2:17">
      <c r="B147" s="330"/>
      <c r="C147" s="303" t="s">
        <v>13</v>
      </c>
      <c r="D147" s="310">
        <v>390</v>
      </c>
      <c r="E147" s="311">
        <v>388</v>
      </c>
      <c r="F147" s="311">
        <v>776</v>
      </c>
      <c r="G147" s="311">
        <v>1162</v>
      </c>
      <c r="H147" s="311">
        <v>1547</v>
      </c>
      <c r="I147" s="311">
        <v>1930</v>
      </c>
      <c r="J147" s="311">
        <v>2313</v>
      </c>
      <c r="K147" s="311">
        <v>2694</v>
      </c>
      <c r="L147" s="311">
        <v>3074</v>
      </c>
      <c r="M147" s="311">
        <v>3453</v>
      </c>
      <c r="N147" s="311">
        <v>3830</v>
      </c>
      <c r="O147" s="311">
        <v>4206</v>
      </c>
      <c r="P147" s="312">
        <v>4581</v>
      </c>
      <c r="Q147" s="303" t="s">
        <v>13</v>
      </c>
    </row>
    <row r="148" spans="2:17">
      <c r="B148" s="330"/>
      <c r="C148" s="303" t="s">
        <v>14</v>
      </c>
      <c r="D148" s="310">
        <v>29100</v>
      </c>
      <c r="E148" s="311">
        <v>29005</v>
      </c>
      <c r="F148" s="311">
        <v>57915</v>
      </c>
      <c r="G148" s="311">
        <v>86732</v>
      </c>
      <c r="H148" s="311">
        <v>115454</v>
      </c>
      <c r="I148" s="311">
        <v>144082</v>
      </c>
      <c r="J148" s="311">
        <v>172617</v>
      </c>
      <c r="K148" s="311">
        <v>201059</v>
      </c>
      <c r="L148" s="311">
        <v>229408</v>
      </c>
      <c r="M148" s="311">
        <v>257664</v>
      </c>
      <c r="N148" s="311">
        <v>285828</v>
      </c>
      <c r="O148" s="311">
        <v>313901</v>
      </c>
      <c r="P148" s="311">
        <v>341881</v>
      </c>
      <c r="Q148" s="303" t="s">
        <v>14</v>
      </c>
    </row>
    <row r="149" spans="2:17">
      <c r="B149" s="330"/>
      <c r="C149" s="303" t="s">
        <v>125</v>
      </c>
      <c r="D149" s="310">
        <v>4920</v>
      </c>
      <c r="E149" s="311">
        <v>4903</v>
      </c>
      <c r="F149" s="311">
        <v>9791</v>
      </c>
      <c r="G149" s="311">
        <v>14663</v>
      </c>
      <c r="H149" s="311">
        <v>19519</v>
      </c>
      <c r="I149" s="311">
        <v>24360</v>
      </c>
      <c r="J149" s="311">
        <v>29184</v>
      </c>
      <c r="K149" s="311">
        <v>33993</v>
      </c>
      <c r="L149" s="311">
        <v>38786</v>
      </c>
      <c r="M149" s="311">
        <v>43563</v>
      </c>
      <c r="N149" s="311">
        <v>48325</v>
      </c>
      <c r="O149" s="311">
        <v>53071</v>
      </c>
      <c r="P149" s="312">
        <v>57802</v>
      </c>
      <c r="Q149" s="303" t="s">
        <v>125</v>
      </c>
    </row>
    <row r="150" spans="2:17">
      <c r="B150" s="331"/>
      <c r="C150" s="303" t="s">
        <v>28</v>
      </c>
      <c r="D150" s="320">
        <v>34020</v>
      </c>
      <c r="E150" s="321">
        <v>33908</v>
      </c>
      <c r="F150" s="321">
        <v>67706</v>
      </c>
      <c r="G150" s="321">
        <v>101395</v>
      </c>
      <c r="H150" s="321">
        <v>134973</v>
      </c>
      <c r="I150" s="321">
        <v>168442</v>
      </c>
      <c r="J150" s="321">
        <v>201801</v>
      </c>
      <c r="K150" s="321">
        <v>235052</v>
      </c>
      <c r="L150" s="321">
        <v>268194</v>
      </c>
      <c r="M150" s="321">
        <v>301227</v>
      </c>
      <c r="N150" s="321">
        <v>334153</v>
      </c>
      <c r="O150" s="321">
        <v>366972</v>
      </c>
      <c r="P150" s="325">
        <v>399683</v>
      </c>
      <c r="Q150" s="303" t="s">
        <v>28</v>
      </c>
    </row>
    <row r="151" spans="2:17">
      <c r="B151" s="329">
        <v>320000</v>
      </c>
      <c r="C151" s="306" t="s">
        <v>12</v>
      </c>
      <c r="D151" s="307">
        <v>30624</v>
      </c>
      <c r="E151" s="308">
        <v>30525</v>
      </c>
      <c r="F151" s="308">
        <v>60949</v>
      </c>
      <c r="G151" s="308">
        <v>91275</v>
      </c>
      <c r="H151" s="308">
        <v>121500</v>
      </c>
      <c r="I151" s="308">
        <v>151628</v>
      </c>
      <c r="J151" s="308">
        <v>181658</v>
      </c>
      <c r="K151" s="308">
        <v>211588</v>
      </c>
      <c r="L151" s="308">
        <v>241422</v>
      </c>
      <c r="M151" s="308">
        <v>271159</v>
      </c>
      <c r="N151" s="308">
        <v>300797</v>
      </c>
      <c r="O151" s="308">
        <v>330340</v>
      </c>
      <c r="P151" s="309">
        <v>359787</v>
      </c>
      <c r="Q151" s="306" t="s">
        <v>12</v>
      </c>
    </row>
    <row r="152" spans="2:17">
      <c r="B152" s="330"/>
      <c r="C152" s="303" t="s">
        <v>13</v>
      </c>
      <c r="D152" s="310">
        <v>416</v>
      </c>
      <c r="E152" s="311">
        <v>414</v>
      </c>
      <c r="F152" s="311">
        <v>827</v>
      </c>
      <c r="G152" s="311">
        <v>1239</v>
      </c>
      <c r="H152" s="311">
        <v>1650</v>
      </c>
      <c r="I152" s="311">
        <v>2059</v>
      </c>
      <c r="J152" s="311">
        <v>2467</v>
      </c>
      <c r="K152" s="311">
        <v>2874</v>
      </c>
      <c r="L152" s="311">
        <v>3279</v>
      </c>
      <c r="M152" s="311">
        <v>3683</v>
      </c>
      <c r="N152" s="311">
        <v>4086</v>
      </c>
      <c r="O152" s="311">
        <v>4487</v>
      </c>
      <c r="P152" s="312">
        <v>4887</v>
      </c>
      <c r="Q152" s="303" t="s">
        <v>13</v>
      </c>
    </row>
    <row r="153" spans="2:17">
      <c r="B153" s="330"/>
      <c r="C153" s="303" t="s">
        <v>14</v>
      </c>
      <c r="D153" s="310">
        <v>31040</v>
      </c>
      <c r="E153" s="311">
        <v>30939</v>
      </c>
      <c r="F153" s="311">
        <v>61776</v>
      </c>
      <c r="G153" s="311">
        <v>92514</v>
      </c>
      <c r="H153" s="311">
        <v>123150</v>
      </c>
      <c r="I153" s="311">
        <v>153687</v>
      </c>
      <c r="J153" s="311">
        <v>184125</v>
      </c>
      <c r="K153" s="311">
        <v>214462</v>
      </c>
      <c r="L153" s="311">
        <v>244701</v>
      </c>
      <c r="M153" s="311">
        <v>274842</v>
      </c>
      <c r="N153" s="311">
        <v>304883</v>
      </c>
      <c r="O153" s="311">
        <v>334827</v>
      </c>
      <c r="P153" s="311">
        <v>364674</v>
      </c>
      <c r="Q153" s="303" t="s">
        <v>14</v>
      </c>
    </row>
    <row r="154" spans="2:17">
      <c r="B154" s="330"/>
      <c r="C154" s="303" t="s">
        <v>125</v>
      </c>
      <c r="D154" s="310">
        <v>5248</v>
      </c>
      <c r="E154" s="311">
        <v>5230</v>
      </c>
      <c r="F154" s="311">
        <v>10444</v>
      </c>
      <c r="G154" s="311">
        <v>15641</v>
      </c>
      <c r="H154" s="311">
        <v>20821</v>
      </c>
      <c r="I154" s="311">
        <v>25984</v>
      </c>
      <c r="J154" s="311">
        <v>31130</v>
      </c>
      <c r="K154" s="311">
        <v>36259</v>
      </c>
      <c r="L154" s="311">
        <v>41372</v>
      </c>
      <c r="M154" s="311">
        <v>46468</v>
      </c>
      <c r="N154" s="311">
        <v>51547</v>
      </c>
      <c r="O154" s="311">
        <v>56609</v>
      </c>
      <c r="P154" s="312">
        <v>61656</v>
      </c>
      <c r="Q154" s="303" t="s">
        <v>125</v>
      </c>
    </row>
    <row r="155" spans="2:17">
      <c r="B155" s="331"/>
      <c r="C155" s="303" t="s">
        <v>28</v>
      </c>
      <c r="D155" s="320">
        <v>36288</v>
      </c>
      <c r="E155" s="321">
        <v>36169</v>
      </c>
      <c r="F155" s="321">
        <v>72220</v>
      </c>
      <c r="G155" s="321">
        <v>108155</v>
      </c>
      <c r="H155" s="321">
        <v>143971</v>
      </c>
      <c r="I155" s="321">
        <v>179671</v>
      </c>
      <c r="J155" s="321">
        <v>215255</v>
      </c>
      <c r="K155" s="321">
        <v>250721</v>
      </c>
      <c r="L155" s="321">
        <v>286073</v>
      </c>
      <c r="M155" s="321">
        <v>321310</v>
      </c>
      <c r="N155" s="321">
        <v>356430</v>
      </c>
      <c r="O155" s="321">
        <v>391436</v>
      </c>
      <c r="P155" s="325">
        <v>426330</v>
      </c>
      <c r="Q155" s="303" t="s">
        <v>28</v>
      </c>
    </row>
    <row r="156" spans="2:17">
      <c r="B156" s="329">
        <v>340000</v>
      </c>
      <c r="C156" s="306" t="s">
        <v>12</v>
      </c>
      <c r="D156" s="307">
        <v>32538</v>
      </c>
      <c r="E156" s="308">
        <v>32432</v>
      </c>
      <c r="F156" s="308">
        <v>64759</v>
      </c>
      <c r="G156" s="308">
        <v>96979</v>
      </c>
      <c r="H156" s="308">
        <v>129094</v>
      </c>
      <c r="I156" s="308">
        <v>161105</v>
      </c>
      <c r="J156" s="308">
        <v>193011</v>
      </c>
      <c r="K156" s="308">
        <v>224813</v>
      </c>
      <c r="L156" s="308">
        <v>256511</v>
      </c>
      <c r="M156" s="308">
        <v>288106</v>
      </c>
      <c r="N156" s="308">
        <v>319598</v>
      </c>
      <c r="O156" s="308">
        <v>350987</v>
      </c>
      <c r="P156" s="309">
        <v>382274</v>
      </c>
      <c r="Q156" s="306" t="s">
        <v>12</v>
      </c>
    </row>
    <row r="157" spans="2:17">
      <c r="B157" s="330"/>
      <c r="C157" s="303" t="s">
        <v>13</v>
      </c>
      <c r="D157" s="310">
        <v>442</v>
      </c>
      <c r="E157" s="311">
        <v>440</v>
      </c>
      <c r="F157" s="311">
        <v>879</v>
      </c>
      <c r="G157" s="311">
        <v>1317</v>
      </c>
      <c r="H157" s="311">
        <v>1753</v>
      </c>
      <c r="I157" s="311">
        <v>2188</v>
      </c>
      <c r="J157" s="311">
        <v>2621</v>
      </c>
      <c r="K157" s="311">
        <v>3053</v>
      </c>
      <c r="L157" s="311">
        <v>3484</v>
      </c>
      <c r="M157" s="311">
        <v>3913</v>
      </c>
      <c r="N157" s="311">
        <v>4341</v>
      </c>
      <c r="O157" s="311">
        <v>4767</v>
      </c>
      <c r="P157" s="312">
        <v>5192</v>
      </c>
      <c r="Q157" s="303" t="s">
        <v>13</v>
      </c>
    </row>
    <row r="158" spans="2:17">
      <c r="B158" s="330"/>
      <c r="C158" s="303" t="s">
        <v>14</v>
      </c>
      <c r="D158" s="310">
        <v>32980</v>
      </c>
      <c r="E158" s="311">
        <v>32872</v>
      </c>
      <c r="F158" s="311">
        <v>65638</v>
      </c>
      <c r="G158" s="311">
        <v>98296</v>
      </c>
      <c r="H158" s="311">
        <v>130847</v>
      </c>
      <c r="I158" s="311">
        <v>163293</v>
      </c>
      <c r="J158" s="311">
        <v>195632</v>
      </c>
      <c r="K158" s="311">
        <v>227866</v>
      </c>
      <c r="L158" s="311">
        <v>259995</v>
      </c>
      <c r="M158" s="311">
        <v>292019</v>
      </c>
      <c r="N158" s="311">
        <v>323939</v>
      </c>
      <c r="O158" s="311">
        <v>355754</v>
      </c>
      <c r="P158" s="311">
        <v>387466</v>
      </c>
      <c r="Q158" s="303" t="s">
        <v>14</v>
      </c>
    </row>
    <row r="159" spans="2:17">
      <c r="B159" s="330"/>
      <c r="C159" s="303" t="s">
        <v>125</v>
      </c>
      <c r="D159" s="310">
        <v>5576</v>
      </c>
      <c r="E159" s="311">
        <v>5557</v>
      </c>
      <c r="F159" s="311">
        <v>11097</v>
      </c>
      <c r="G159" s="311">
        <v>16619</v>
      </c>
      <c r="H159" s="311">
        <v>22122</v>
      </c>
      <c r="I159" s="311">
        <v>27608</v>
      </c>
      <c r="J159" s="311">
        <v>33075</v>
      </c>
      <c r="K159" s="311">
        <v>38525</v>
      </c>
      <c r="L159" s="311">
        <v>43957</v>
      </c>
      <c r="M159" s="311">
        <v>49372</v>
      </c>
      <c r="N159" s="311">
        <v>54769</v>
      </c>
      <c r="O159" s="311">
        <v>60148</v>
      </c>
      <c r="P159" s="312">
        <v>65509</v>
      </c>
      <c r="Q159" s="303" t="s">
        <v>125</v>
      </c>
    </row>
    <row r="160" spans="2:17">
      <c r="B160" s="331"/>
      <c r="C160" s="303" t="s">
        <v>28</v>
      </c>
      <c r="D160" s="320">
        <v>38556</v>
      </c>
      <c r="E160" s="321">
        <v>38429</v>
      </c>
      <c r="F160" s="321">
        <v>76735</v>
      </c>
      <c r="G160" s="321">
        <v>114915</v>
      </c>
      <c r="H160" s="321">
        <v>152969</v>
      </c>
      <c r="I160" s="321">
        <v>190901</v>
      </c>
      <c r="J160" s="321">
        <v>228707</v>
      </c>
      <c r="K160" s="321">
        <v>266391</v>
      </c>
      <c r="L160" s="321">
        <v>303952</v>
      </c>
      <c r="M160" s="321">
        <v>341391</v>
      </c>
      <c r="N160" s="321">
        <v>378708</v>
      </c>
      <c r="O160" s="321">
        <v>415902</v>
      </c>
      <c r="P160" s="325">
        <v>452975</v>
      </c>
      <c r="Q160" s="303" t="s">
        <v>28</v>
      </c>
    </row>
    <row r="162" spans="2:17">
      <c r="B162" s="302"/>
      <c r="C162" s="297" t="s">
        <v>29</v>
      </c>
      <c r="D162" s="313" t="s">
        <v>15</v>
      </c>
      <c r="E162" s="314">
        <v>1.00327374</v>
      </c>
      <c r="F162" s="314">
        <v>1.0065582</v>
      </c>
      <c r="G162" s="314">
        <v>1.0098534100000001</v>
      </c>
      <c r="H162" s="314">
        <v>1.0131593999999999</v>
      </c>
      <c r="I162" s="314">
        <v>1.0164762199999999</v>
      </c>
      <c r="J162" s="314">
        <v>1.0198039000000001</v>
      </c>
      <c r="K162" s="314">
        <v>1.02314248</v>
      </c>
      <c r="L162" s="314">
        <v>1.0264919800000001</v>
      </c>
      <c r="M162" s="314">
        <v>1.0298524499999999</v>
      </c>
      <c r="N162" s="314">
        <v>1.03322391</v>
      </c>
      <c r="O162" s="314">
        <v>1.03660642</v>
      </c>
      <c r="P162" s="315">
        <v>1.04</v>
      </c>
      <c r="Q162" s="302"/>
    </row>
    <row r="163" spans="2:17">
      <c r="B163" s="302"/>
      <c r="C163" s="298"/>
      <c r="D163" s="310"/>
      <c r="E163" s="311"/>
      <c r="F163" s="311"/>
      <c r="G163" s="311"/>
      <c r="H163" s="311"/>
      <c r="I163" s="311"/>
      <c r="J163" s="311"/>
      <c r="K163" s="311"/>
      <c r="L163" s="311"/>
      <c r="M163" s="311"/>
      <c r="N163" s="311"/>
      <c r="O163" s="311"/>
      <c r="P163" s="312"/>
      <c r="Q163" s="302"/>
    </row>
    <row r="164" spans="2:17">
      <c r="B164" s="302"/>
      <c r="C164" s="298"/>
      <c r="D164" s="310"/>
      <c r="E164" s="316" t="s">
        <v>16</v>
      </c>
      <c r="F164" s="311" t="s">
        <v>17</v>
      </c>
      <c r="G164" s="311"/>
      <c r="H164" s="311"/>
      <c r="I164" s="311"/>
      <c r="J164" s="311"/>
      <c r="K164" s="311"/>
      <c r="L164" s="311"/>
      <c r="M164" s="317" t="s">
        <v>18</v>
      </c>
      <c r="N164" s="318">
        <v>95.7</v>
      </c>
      <c r="O164" s="319" t="s">
        <v>19</v>
      </c>
      <c r="P164" s="328" t="s">
        <v>30</v>
      </c>
      <c r="Q164" s="302"/>
    </row>
    <row r="165" spans="2:17">
      <c r="B165" s="302"/>
      <c r="C165" s="298"/>
      <c r="D165" s="310"/>
      <c r="E165" s="316" t="s">
        <v>20</v>
      </c>
      <c r="F165" s="311" t="s">
        <v>21</v>
      </c>
      <c r="G165" s="311"/>
      <c r="H165" s="311"/>
      <c r="I165" s="311"/>
      <c r="J165" s="311"/>
      <c r="K165" s="311"/>
      <c r="L165" s="311"/>
      <c r="M165" s="317" t="s">
        <v>22</v>
      </c>
      <c r="N165" s="318">
        <v>16.399999999999999</v>
      </c>
      <c r="O165" s="319" t="s">
        <v>19</v>
      </c>
      <c r="P165" s="328" t="s">
        <v>31</v>
      </c>
      <c r="Q165" s="302"/>
    </row>
    <row r="166" spans="2:17">
      <c r="B166" s="302"/>
      <c r="C166" s="298"/>
      <c r="D166" s="310"/>
      <c r="E166" s="311"/>
      <c r="F166" s="311"/>
      <c r="G166" s="311"/>
      <c r="H166" s="311"/>
      <c r="I166" s="311"/>
      <c r="J166" s="311"/>
      <c r="K166" s="311"/>
      <c r="L166" s="311"/>
      <c r="M166" s="316" t="s">
        <v>14</v>
      </c>
      <c r="N166" s="318">
        <v>112.1</v>
      </c>
      <c r="O166" s="319" t="s">
        <v>19</v>
      </c>
      <c r="P166" s="312"/>
      <c r="Q166" s="302"/>
    </row>
    <row r="167" spans="2:17">
      <c r="B167" s="302"/>
      <c r="C167" s="298"/>
      <c r="D167" s="310"/>
      <c r="E167" s="311"/>
      <c r="F167" s="311"/>
      <c r="G167" s="311"/>
      <c r="H167" s="311"/>
      <c r="I167" s="311"/>
      <c r="J167" s="311"/>
      <c r="K167" s="311"/>
      <c r="L167" s="311"/>
      <c r="M167" s="317" t="s">
        <v>23</v>
      </c>
      <c r="N167" s="318">
        <v>1.3</v>
      </c>
      <c r="O167" s="319" t="s">
        <v>19</v>
      </c>
      <c r="P167" s="328" t="s">
        <v>31</v>
      </c>
      <c r="Q167" s="302"/>
    </row>
    <row r="168" spans="2:17">
      <c r="B168" s="302"/>
      <c r="C168" s="299"/>
      <c r="D168" s="320"/>
      <c r="E168" s="321"/>
      <c r="F168" s="321"/>
      <c r="G168" s="321"/>
      <c r="H168" s="321"/>
      <c r="I168" s="321"/>
      <c r="J168" s="321"/>
      <c r="K168" s="321"/>
      <c r="L168" s="321"/>
      <c r="M168" s="322" t="s">
        <v>24</v>
      </c>
      <c r="N168" s="323">
        <v>113.4</v>
      </c>
      <c r="O168" s="324" t="s">
        <v>19</v>
      </c>
      <c r="P168" s="325"/>
      <c r="Q168" s="302"/>
    </row>
    <row r="169" spans="2:17" ht="21">
      <c r="B169" s="300" t="s">
        <v>144</v>
      </c>
      <c r="C169" s="300"/>
      <c r="D169" s="300"/>
      <c r="E169" s="300"/>
      <c r="F169" s="300"/>
      <c r="G169" s="300"/>
      <c r="H169" s="300"/>
      <c r="I169" s="300"/>
      <c r="J169" s="300"/>
      <c r="K169" s="300"/>
      <c r="L169" s="300"/>
      <c r="M169" s="300"/>
      <c r="N169" s="300"/>
      <c r="O169" s="300"/>
      <c r="P169" s="300"/>
      <c r="Q169" s="327"/>
    </row>
    <row r="170" spans="2:17" ht="14.25">
      <c r="B170" s="326"/>
      <c r="C170" s="326"/>
      <c r="D170" s="326"/>
      <c r="E170" s="326"/>
      <c r="F170" s="326"/>
      <c r="G170" s="326"/>
      <c r="H170" s="326"/>
      <c r="I170" s="326"/>
      <c r="J170" s="326"/>
      <c r="K170" s="326"/>
      <c r="L170" s="326"/>
      <c r="M170" s="326"/>
      <c r="N170" s="326"/>
      <c r="O170" s="326"/>
      <c r="P170" s="326"/>
      <c r="Q170" s="326"/>
    </row>
    <row r="171" spans="2:17" ht="17.25">
      <c r="B171" s="301" t="s">
        <v>145</v>
      </c>
      <c r="C171" s="301"/>
      <c r="D171" s="301"/>
      <c r="E171" s="301"/>
      <c r="F171" s="301"/>
      <c r="G171" s="301"/>
      <c r="H171" s="301"/>
      <c r="I171" s="301"/>
      <c r="J171" s="301"/>
      <c r="K171" s="301"/>
      <c r="L171" s="301"/>
      <c r="M171" s="301"/>
      <c r="N171" s="301"/>
      <c r="O171" s="301"/>
      <c r="P171" s="301"/>
      <c r="Q171" s="302"/>
    </row>
    <row r="172" spans="2:17">
      <c r="B172" s="303" t="s">
        <v>25</v>
      </c>
      <c r="C172" s="303"/>
      <c r="D172" s="304" t="s">
        <v>26</v>
      </c>
      <c r="E172" s="305" t="s">
        <v>0</v>
      </c>
      <c r="F172" s="305" t="s">
        <v>1</v>
      </c>
      <c r="G172" s="305" t="s">
        <v>2</v>
      </c>
      <c r="H172" s="305" t="s">
        <v>3</v>
      </c>
      <c r="I172" s="305" t="s">
        <v>4</v>
      </c>
      <c r="J172" s="305" t="s">
        <v>5</v>
      </c>
      <c r="K172" s="305" t="s">
        <v>6</v>
      </c>
      <c r="L172" s="305" t="s">
        <v>7</v>
      </c>
      <c r="M172" s="305" t="s">
        <v>8</v>
      </c>
      <c r="N172" s="305" t="s">
        <v>9</v>
      </c>
      <c r="O172" s="305" t="s">
        <v>10</v>
      </c>
      <c r="P172" s="305" t="s">
        <v>11</v>
      </c>
      <c r="Q172" s="305"/>
    </row>
    <row r="173" spans="2:17">
      <c r="B173" s="329">
        <v>360000</v>
      </c>
      <c r="C173" s="306" t="s">
        <v>12</v>
      </c>
      <c r="D173" s="307">
        <v>34452</v>
      </c>
      <c r="E173" s="308">
        <v>34340</v>
      </c>
      <c r="F173" s="308">
        <v>68568</v>
      </c>
      <c r="G173" s="308">
        <v>102684</v>
      </c>
      <c r="H173" s="308">
        <v>136688</v>
      </c>
      <c r="I173" s="308">
        <v>170581</v>
      </c>
      <c r="J173" s="308">
        <v>204364</v>
      </c>
      <c r="K173" s="308">
        <v>238037</v>
      </c>
      <c r="L173" s="308">
        <v>271600</v>
      </c>
      <c r="M173" s="308">
        <v>305054</v>
      </c>
      <c r="N173" s="308">
        <v>338398</v>
      </c>
      <c r="O173" s="308">
        <v>371633</v>
      </c>
      <c r="P173" s="309">
        <v>404760</v>
      </c>
      <c r="Q173" s="306" t="s">
        <v>12</v>
      </c>
    </row>
    <row r="174" spans="2:17">
      <c r="B174" s="330"/>
      <c r="C174" s="303" t="s">
        <v>13</v>
      </c>
      <c r="D174" s="310">
        <v>468</v>
      </c>
      <c r="E174" s="311">
        <v>466</v>
      </c>
      <c r="F174" s="311">
        <v>931</v>
      </c>
      <c r="G174" s="311">
        <v>1394</v>
      </c>
      <c r="H174" s="311">
        <v>1856</v>
      </c>
      <c r="I174" s="311">
        <v>2317</v>
      </c>
      <c r="J174" s="311">
        <v>2776</v>
      </c>
      <c r="K174" s="311">
        <v>3233</v>
      </c>
      <c r="L174" s="311">
        <v>3689</v>
      </c>
      <c r="M174" s="311">
        <v>4143</v>
      </c>
      <c r="N174" s="311">
        <v>4596</v>
      </c>
      <c r="O174" s="311">
        <v>5048</v>
      </c>
      <c r="P174" s="312">
        <v>5498</v>
      </c>
      <c r="Q174" s="303" t="s">
        <v>13</v>
      </c>
    </row>
    <row r="175" spans="2:17">
      <c r="B175" s="330"/>
      <c r="C175" s="303" t="s">
        <v>14</v>
      </c>
      <c r="D175" s="310">
        <v>34920</v>
      </c>
      <c r="E175" s="311">
        <v>34806</v>
      </c>
      <c r="F175" s="311">
        <v>69499</v>
      </c>
      <c r="G175" s="311">
        <v>104078</v>
      </c>
      <c r="H175" s="311">
        <v>138544</v>
      </c>
      <c r="I175" s="311">
        <v>172898</v>
      </c>
      <c r="J175" s="311">
        <v>207140</v>
      </c>
      <c r="K175" s="311">
        <v>241270</v>
      </c>
      <c r="L175" s="311">
        <v>275289</v>
      </c>
      <c r="M175" s="311">
        <v>309197</v>
      </c>
      <c r="N175" s="311">
        <v>342994</v>
      </c>
      <c r="O175" s="311">
        <v>376681</v>
      </c>
      <c r="P175" s="311">
        <v>410258</v>
      </c>
      <c r="Q175" s="303" t="s">
        <v>14</v>
      </c>
    </row>
    <row r="176" spans="2:17">
      <c r="B176" s="330"/>
      <c r="C176" s="303" t="s">
        <v>125</v>
      </c>
      <c r="D176" s="310">
        <v>5904</v>
      </c>
      <c r="E176" s="311">
        <v>5884</v>
      </c>
      <c r="F176" s="311">
        <v>11750</v>
      </c>
      <c r="G176" s="311">
        <v>17596</v>
      </c>
      <c r="H176" s="311">
        <v>23423</v>
      </c>
      <c r="I176" s="311">
        <v>29232</v>
      </c>
      <c r="J176" s="311">
        <v>35021</v>
      </c>
      <c r="K176" s="311">
        <v>40792</v>
      </c>
      <c r="L176" s="311">
        <v>46543</v>
      </c>
      <c r="M176" s="311">
        <v>52276</v>
      </c>
      <c r="N176" s="311">
        <v>57990</v>
      </c>
      <c r="O176" s="311">
        <v>63686</v>
      </c>
      <c r="P176" s="312">
        <v>69363</v>
      </c>
      <c r="Q176" s="303" t="s">
        <v>125</v>
      </c>
    </row>
    <row r="177" spans="2:17">
      <c r="B177" s="331"/>
      <c r="C177" s="303" t="s">
        <v>28</v>
      </c>
      <c r="D177" s="320">
        <v>40824</v>
      </c>
      <c r="E177" s="321">
        <v>40690</v>
      </c>
      <c r="F177" s="321">
        <v>81249</v>
      </c>
      <c r="G177" s="321">
        <v>121674</v>
      </c>
      <c r="H177" s="321">
        <v>161967</v>
      </c>
      <c r="I177" s="321">
        <v>202130</v>
      </c>
      <c r="J177" s="321">
        <v>242161</v>
      </c>
      <c r="K177" s="321">
        <v>282062</v>
      </c>
      <c r="L177" s="321">
        <v>321832</v>
      </c>
      <c r="M177" s="321">
        <v>361473</v>
      </c>
      <c r="N177" s="321">
        <v>400984</v>
      </c>
      <c r="O177" s="321">
        <v>440367</v>
      </c>
      <c r="P177" s="325">
        <v>479621</v>
      </c>
      <c r="Q177" s="303" t="s">
        <v>28</v>
      </c>
    </row>
    <row r="178" spans="2:17">
      <c r="B178" s="329">
        <v>380000</v>
      </c>
      <c r="C178" s="306" t="s">
        <v>12</v>
      </c>
      <c r="D178" s="307">
        <v>36366</v>
      </c>
      <c r="E178" s="308">
        <v>36248</v>
      </c>
      <c r="F178" s="308">
        <v>72377</v>
      </c>
      <c r="G178" s="308">
        <v>108388</v>
      </c>
      <c r="H178" s="308">
        <v>144282</v>
      </c>
      <c r="I178" s="308">
        <v>180059</v>
      </c>
      <c r="J178" s="308">
        <v>215718</v>
      </c>
      <c r="K178" s="308">
        <v>251261</v>
      </c>
      <c r="L178" s="308">
        <v>286689</v>
      </c>
      <c r="M178" s="308">
        <v>322000</v>
      </c>
      <c r="N178" s="308">
        <v>357197</v>
      </c>
      <c r="O178" s="308">
        <v>392279</v>
      </c>
      <c r="P178" s="309">
        <v>427247</v>
      </c>
      <c r="Q178" s="306" t="s">
        <v>12</v>
      </c>
    </row>
    <row r="179" spans="2:17">
      <c r="B179" s="330"/>
      <c r="C179" s="303" t="s">
        <v>13</v>
      </c>
      <c r="D179" s="310">
        <v>494</v>
      </c>
      <c r="E179" s="311">
        <v>492</v>
      </c>
      <c r="F179" s="311">
        <v>983</v>
      </c>
      <c r="G179" s="311">
        <v>1472</v>
      </c>
      <c r="H179" s="311">
        <v>1959</v>
      </c>
      <c r="I179" s="311">
        <v>2445</v>
      </c>
      <c r="J179" s="311">
        <v>2930</v>
      </c>
      <c r="K179" s="311">
        <v>3413</v>
      </c>
      <c r="L179" s="311">
        <v>3894</v>
      </c>
      <c r="M179" s="311">
        <v>4374</v>
      </c>
      <c r="N179" s="311">
        <v>4852</v>
      </c>
      <c r="O179" s="311">
        <v>5328</v>
      </c>
      <c r="P179" s="312">
        <v>5803</v>
      </c>
      <c r="Q179" s="303" t="s">
        <v>13</v>
      </c>
    </row>
    <row r="180" spans="2:17">
      <c r="B180" s="330"/>
      <c r="C180" s="303" t="s">
        <v>14</v>
      </c>
      <c r="D180" s="310">
        <v>36860</v>
      </c>
      <c r="E180" s="311">
        <v>36740</v>
      </c>
      <c r="F180" s="311">
        <v>73360</v>
      </c>
      <c r="G180" s="311">
        <v>109860</v>
      </c>
      <c r="H180" s="311">
        <v>146241</v>
      </c>
      <c r="I180" s="311">
        <v>182504</v>
      </c>
      <c r="J180" s="311">
        <v>218648</v>
      </c>
      <c r="K180" s="311">
        <v>254674</v>
      </c>
      <c r="L180" s="311">
        <v>290583</v>
      </c>
      <c r="M180" s="311">
        <v>326374</v>
      </c>
      <c r="N180" s="311">
        <v>362049</v>
      </c>
      <c r="O180" s="311">
        <v>397607</v>
      </c>
      <c r="P180" s="311">
        <v>433050</v>
      </c>
      <c r="Q180" s="303" t="s">
        <v>14</v>
      </c>
    </row>
    <row r="181" spans="2:17">
      <c r="B181" s="330"/>
      <c r="C181" s="303" t="s">
        <v>125</v>
      </c>
      <c r="D181" s="310">
        <v>6232</v>
      </c>
      <c r="E181" s="311">
        <v>6211</v>
      </c>
      <c r="F181" s="311">
        <v>12403</v>
      </c>
      <c r="G181" s="311">
        <v>18574</v>
      </c>
      <c r="H181" s="311">
        <v>24725</v>
      </c>
      <c r="I181" s="311">
        <v>30856</v>
      </c>
      <c r="J181" s="311">
        <v>36967</v>
      </c>
      <c r="K181" s="311">
        <v>43058</v>
      </c>
      <c r="L181" s="311">
        <v>49129</v>
      </c>
      <c r="M181" s="311">
        <v>55180</v>
      </c>
      <c r="N181" s="311">
        <v>61212</v>
      </c>
      <c r="O181" s="311">
        <v>67224</v>
      </c>
      <c r="P181" s="312">
        <v>73216</v>
      </c>
      <c r="Q181" s="303" t="s">
        <v>125</v>
      </c>
    </row>
    <row r="182" spans="2:17">
      <c r="B182" s="331"/>
      <c r="C182" s="303" t="s">
        <v>28</v>
      </c>
      <c r="D182" s="320">
        <v>43092</v>
      </c>
      <c r="E182" s="321">
        <v>42951</v>
      </c>
      <c r="F182" s="321">
        <v>85763</v>
      </c>
      <c r="G182" s="321">
        <v>128434</v>
      </c>
      <c r="H182" s="321">
        <v>170966</v>
      </c>
      <c r="I182" s="321">
        <v>213360</v>
      </c>
      <c r="J182" s="321">
        <v>255615</v>
      </c>
      <c r="K182" s="321">
        <v>297732</v>
      </c>
      <c r="L182" s="321">
        <v>339712</v>
      </c>
      <c r="M182" s="321">
        <v>381554</v>
      </c>
      <c r="N182" s="321">
        <v>423261</v>
      </c>
      <c r="O182" s="321">
        <v>464831</v>
      </c>
      <c r="P182" s="325">
        <v>506266</v>
      </c>
      <c r="Q182" s="303" t="s">
        <v>28</v>
      </c>
    </row>
    <row r="183" spans="2:17">
      <c r="B183" s="329">
        <v>410000</v>
      </c>
      <c r="C183" s="306" t="s">
        <v>12</v>
      </c>
      <c r="D183" s="307">
        <v>39237</v>
      </c>
      <c r="E183" s="308">
        <v>39109</v>
      </c>
      <c r="F183" s="308">
        <v>78091</v>
      </c>
      <c r="G183" s="308">
        <v>116945</v>
      </c>
      <c r="H183" s="308">
        <v>155673</v>
      </c>
      <c r="I183" s="308">
        <v>194273</v>
      </c>
      <c r="J183" s="308">
        <v>232749</v>
      </c>
      <c r="K183" s="308">
        <v>271098</v>
      </c>
      <c r="L183" s="308">
        <v>309323</v>
      </c>
      <c r="M183" s="308">
        <v>347422</v>
      </c>
      <c r="N183" s="308">
        <v>385397</v>
      </c>
      <c r="O183" s="308">
        <v>423249</v>
      </c>
      <c r="P183" s="309">
        <v>460977</v>
      </c>
      <c r="Q183" s="306" t="s">
        <v>12</v>
      </c>
    </row>
    <row r="184" spans="2:17">
      <c r="B184" s="330"/>
      <c r="C184" s="303" t="s">
        <v>13</v>
      </c>
      <c r="D184" s="310">
        <v>533</v>
      </c>
      <c r="E184" s="311">
        <v>531</v>
      </c>
      <c r="F184" s="311">
        <v>1060</v>
      </c>
      <c r="G184" s="311">
        <v>1588</v>
      </c>
      <c r="H184" s="311">
        <v>2114</v>
      </c>
      <c r="I184" s="311">
        <v>2639</v>
      </c>
      <c r="J184" s="311">
        <v>3161</v>
      </c>
      <c r="K184" s="311">
        <v>3682</v>
      </c>
      <c r="L184" s="311">
        <v>4201</v>
      </c>
      <c r="M184" s="311">
        <v>4719</v>
      </c>
      <c r="N184" s="311">
        <v>5235</v>
      </c>
      <c r="O184" s="311">
        <v>5749</v>
      </c>
      <c r="P184" s="312">
        <v>6261</v>
      </c>
      <c r="Q184" s="303" t="s">
        <v>13</v>
      </c>
    </row>
    <row r="185" spans="2:17">
      <c r="B185" s="330"/>
      <c r="C185" s="303" t="s">
        <v>14</v>
      </c>
      <c r="D185" s="310">
        <v>39770</v>
      </c>
      <c r="E185" s="311">
        <v>39640</v>
      </c>
      <c r="F185" s="311">
        <v>79151</v>
      </c>
      <c r="G185" s="311">
        <v>118533</v>
      </c>
      <c r="H185" s="311">
        <v>157787</v>
      </c>
      <c r="I185" s="311">
        <v>196912</v>
      </c>
      <c r="J185" s="311">
        <v>235910</v>
      </c>
      <c r="K185" s="311">
        <v>274780</v>
      </c>
      <c r="L185" s="311">
        <v>313524</v>
      </c>
      <c r="M185" s="311">
        <v>352141</v>
      </c>
      <c r="N185" s="311">
        <v>390632</v>
      </c>
      <c r="O185" s="311">
        <v>428998</v>
      </c>
      <c r="P185" s="311">
        <v>467238</v>
      </c>
      <c r="Q185" s="303" t="s">
        <v>14</v>
      </c>
    </row>
    <row r="186" spans="2:17">
      <c r="B186" s="330"/>
      <c r="C186" s="303" t="s">
        <v>125</v>
      </c>
      <c r="D186" s="310">
        <v>6724</v>
      </c>
      <c r="E186" s="311">
        <v>6702</v>
      </c>
      <c r="F186" s="311">
        <v>13382</v>
      </c>
      <c r="G186" s="311">
        <v>20040</v>
      </c>
      <c r="H186" s="311">
        <v>26677</v>
      </c>
      <c r="I186" s="311">
        <v>33292</v>
      </c>
      <c r="J186" s="311">
        <v>39885</v>
      </c>
      <c r="K186" s="311">
        <v>46457</v>
      </c>
      <c r="L186" s="311">
        <v>53008</v>
      </c>
      <c r="M186" s="311">
        <v>59537</v>
      </c>
      <c r="N186" s="311">
        <v>66044</v>
      </c>
      <c r="O186" s="311">
        <v>72531</v>
      </c>
      <c r="P186" s="312">
        <v>78996</v>
      </c>
      <c r="Q186" s="303" t="s">
        <v>125</v>
      </c>
    </row>
    <row r="187" spans="2:17">
      <c r="B187" s="331"/>
      <c r="C187" s="303" t="s">
        <v>28</v>
      </c>
      <c r="D187" s="320">
        <v>46494</v>
      </c>
      <c r="E187" s="321">
        <v>46342</v>
      </c>
      <c r="F187" s="321">
        <v>92533</v>
      </c>
      <c r="G187" s="321">
        <v>138573</v>
      </c>
      <c r="H187" s="321">
        <v>184464</v>
      </c>
      <c r="I187" s="321">
        <v>230204</v>
      </c>
      <c r="J187" s="321">
        <v>275795</v>
      </c>
      <c r="K187" s="321">
        <v>321237</v>
      </c>
      <c r="L187" s="321">
        <v>366532</v>
      </c>
      <c r="M187" s="321">
        <v>411678</v>
      </c>
      <c r="N187" s="321">
        <v>456676</v>
      </c>
      <c r="O187" s="321">
        <v>501529</v>
      </c>
      <c r="P187" s="325">
        <v>546234</v>
      </c>
      <c r="Q187" s="303" t="s">
        <v>28</v>
      </c>
    </row>
    <row r="188" spans="2:17">
      <c r="B188" s="329">
        <v>440000</v>
      </c>
      <c r="C188" s="306" t="s">
        <v>12</v>
      </c>
      <c r="D188" s="307">
        <v>42108</v>
      </c>
      <c r="E188" s="308">
        <v>41971</v>
      </c>
      <c r="F188" s="308">
        <v>83805</v>
      </c>
      <c r="G188" s="308">
        <v>125502</v>
      </c>
      <c r="H188" s="308">
        <v>167063</v>
      </c>
      <c r="I188" s="308">
        <v>208488</v>
      </c>
      <c r="J188" s="308">
        <v>249778</v>
      </c>
      <c r="K188" s="308">
        <v>290934</v>
      </c>
      <c r="L188" s="308">
        <v>331955</v>
      </c>
      <c r="M188" s="308">
        <v>372843</v>
      </c>
      <c r="N188" s="308">
        <v>413597</v>
      </c>
      <c r="O188" s="308">
        <v>454218</v>
      </c>
      <c r="P188" s="309">
        <v>494706</v>
      </c>
      <c r="Q188" s="306" t="s">
        <v>12</v>
      </c>
    </row>
    <row r="189" spans="2:17">
      <c r="B189" s="330"/>
      <c r="C189" s="303" t="s">
        <v>13</v>
      </c>
      <c r="D189" s="310">
        <v>572</v>
      </c>
      <c r="E189" s="311">
        <v>570</v>
      </c>
      <c r="F189" s="311">
        <v>1138</v>
      </c>
      <c r="G189" s="311">
        <v>1704</v>
      </c>
      <c r="H189" s="311">
        <v>2269</v>
      </c>
      <c r="I189" s="311">
        <v>2832</v>
      </c>
      <c r="J189" s="311">
        <v>3393</v>
      </c>
      <c r="K189" s="311">
        <v>3952</v>
      </c>
      <c r="L189" s="311">
        <v>4509</v>
      </c>
      <c r="M189" s="311">
        <v>5064</v>
      </c>
      <c r="N189" s="311">
        <v>5618</v>
      </c>
      <c r="O189" s="311">
        <v>6170</v>
      </c>
      <c r="P189" s="312">
        <v>6720</v>
      </c>
      <c r="Q189" s="303" t="s">
        <v>13</v>
      </c>
    </row>
    <row r="190" spans="2:17">
      <c r="B190" s="330"/>
      <c r="C190" s="303" t="s">
        <v>14</v>
      </c>
      <c r="D190" s="310">
        <v>42680</v>
      </c>
      <c r="E190" s="311">
        <v>42541</v>
      </c>
      <c r="F190" s="311">
        <v>84943</v>
      </c>
      <c r="G190" s="311">
        <v>127206</v>
      </c>
      <c r="H190" s="311">
        <v>169332</v>
      </c>
      <c r="I190" s="311">
        <v>211320</v>
      </c>
      <c r="J190" s="311">
        <v>253171</v>
      </c>
      <c r="K190" s="311">
        <v>294886</v>
      </c>
      <c r="L190" s="311">
        <v>336464</v>
      </c>
      <c r="M190" s="311">
        <v>377907</v>
      </c>
      <c r="N190" s="311">
        <v>419215</v>
      </c>
      <c r="O190" s="311">
        <v>460388</v>
      </c>
      <c r="P190" s="311">
        <v>501426</v>
      </c>
      <c r="Q190" s="303" t="s">
        <v>14</v>
      </c>
    </row>
    <row r="191" spans="2:17">
      <c r="B191" s="330"/>
      <c r="C191" s="303" t="s">
        <v>125</v>
      </c>
      <c r="D191" s="310">
        <v>7216</v>
      </c>
      <c r="E191" s="311">
        <v>7192</v>
      </c>
      <c r="F191" s="311">
        <v>14361</v>
      </c>
      <c r="G191" s="311">
        <v>21507</v>
      </c>
      <c r="H191" s="311">
        <v>28629</v>
      </c>
      <c r="I191" s="311">
        <v>35728</v>
      </c>
      <c r="J191" s="311">
        <v>42804</v>
      </c>
      <c r="K191" s="311">
        <v>49856</v>
      </c>
      <c r="L191" s="311">
        <v>56886</v>
      </c>
      <c r="M191" s="311">
        <v>63893</v>
      </c>
      <c r="N191" s="311">
        <v>70877</v>
      </c>
      <c r="O191" s="311">
        <v>77838</v>
      </c>
      <c r="P191" s="312">
        <v>84777</v>
      </c>
      <c r="Q191" s="303" t="s">
        <v>125</v>
      </c>
    </row>
    <row r="192" spans="2:17">
      <c r="B192" s="331"/>
      <c r="C192" s="303" t="s">
        <v>28</v>
      </c>
      <c r="D192" s="320">
        <v>49896</v>
      </c>
      <c r="E192" s="321">
        <v>49733</v>
      </c>
      <c r="F192" s="321">
        <v>99304</v>
      </c>
      <c r="G192" s="321">
        <v>148713</v>
      </c>
      <c r="H192" s="321">
        <v>197961</v>
      </c>
      <c r="I192" s="321">
        <v>247048</v>
      </c>
      <c r="J192" s="321">
        <v>295975</v>
      </c>
      <c r="K192" s="321">
        <v>344742</v>
      </c>
      <c r="L192" s="321">
        <v>393350</v>
      </c>
      <c r="M192" s="321">
        <v>441800</v>
      </c>
      <c r="N192" s="321">
        <v>490092</v>
      </c>
      <c r="O192" s="321">
        <v>538226</v>
      </c>
      <c r="P192" s="325">
        <v>586203</v>
      </c>
      <c r="Q192" s="303" t="s">
        <v>28</v>
      </c>
    </row>
    <row r="193" spans="2:17">
      <c r="B193" s="329">
        <v>470000</v>
      </c>
      <c r="C193" s="306" t="s">
        <v>12</v>
      </c>
      <c r="D193" s="307">
        <v>44979</v>
      </c>
      <c r="E193" s="308">
        <v>44832</v>
      </c>
      <c r="F193" s="308">
        <v>89518</v>
      </c>
      <c r="G193" s="308">
        <v>134058</v>
      </c>
      <c r="H193" s="308">
        <v>178453</v>
      </c>
      <c r="I193" s="308">
        <v>222703</v>
      </c>
      <c r="J193" s="308">
        <v>266809</v>
      </c>
      <c r="K193" s="308">
        <v>310771</v>
      </c>
      <c r="L193" s="308">
        <v>354589</v>
      </c>
      <c r="M193" s="308">
        <v>398264</v>
      </c>
      <c r="N193" s="308">
        <v>441797</v>
      </c>
      <c r="O193" s="308">
        <v>485188</v>
      </c>
      <c r="P193" s="309">
        <v>528436</v>
      </c>
      <c r="Q193" s="306" t="s">
        <v>12</v>
      </c>
    </row>
    <row r="194" spans="2:17">
      <c r="B194" s="330"/>
      <c r="C194" s="303" t="s">
        <v>13</v>
      </c>
      <c r="D194" s="310">
        <v>611</v>
      </c>
      <c r="E194" s="311">
        <v>609</v>
      </c>
      <c r="F194" s="311">
        <v>1216</v>
      </c>
      <c r="G194" s="311">
        <v>1821</v>
      </c>
      <c r="H194" s="311">
        <v>2424</v>
      </c>
      <c r="I194" s="311">
        <v>3025</v>
      </c>
      <c r="J194" s="311">
        <v>3624</v>
      </c>
      <c r="K194" s="311">
        <v>4221</v>
      </c>
      <c r="L194" s="311">
        <v>4816</v>
      </c>
      <c r="M194" s="311">
        <v>5410</v>
      </c>
      <c r="N194" s="311">
        <v>6001</v>
      </c>
      <c r="O194" s="311">
        <v>6590</v>
      </c>
      <c r="P194" s="312">
        <v>7178</v>
      </c>
      <c r="Q194" s="303" t="s">
        <v>13</v>
      </c>
    </row>
    <row r="195" spans="2:17">
      <c r="B195" s="330"/>
      <c r="C195" s="303" t="s">
        <v>14</v>
      </c>
      <c r="D195" s="310">
        <v>45590</v>
      </c>
      <c r="E195" s="311">
        <v>45441</v>
      </c>
      <c r="F195" s="311">
        <v>90734</v>
      </c>
      <c r="G195" s="311">
        <v>135879</v>
      </c>
      <c r="H195" s="311">
        <v>180877</v>
      </c>
      <c r="I195" s="311">
        <v>225728</v>
      </c>
      <c r="J195" s="311">
        <v>270433</v>
      </c>
      <c r="K195" s="311">
        <v>314992</v>
      </c>
      <c r="L195" s="311">
        <v>359405</v>
      </c>
      <c r="M195" s="311">
        <v>403674</v>
      </c>
      <c r="N195" s="311">
        <v>447798</v>
      </c>
      <c r="O195" s="311">
        <v>491778</v>
      </c>
      <c r="P195" s="311">
        <v>535614</v>
      </c>
      <c r="Q195" s="303" t="s">
        <v>14</v>
      </c>
    </row>
    <row r="196" spans="2:17">
      <c r="B196" s="330"/>
      <c r="C196" s="303" t="s">
        <v>125</v>
      </c>
      <c r="D196" s="310">
        <v>7708</v>
      </c>
      <c r="E196" s="311">
        <v>7682</v>
      </c>
      <c r="F196" s="311">
        <v>15340</v>
      </c>
      <c r="G196" s="311">
        <v>22973</v>
      </c>
      <c r="H196" s="311">
        <v>30581</v>
      </c>
      <c r="I196" s="311">
        <v>38164</v>
      </c>
      <c r="J196" s="311">
        <v>45722</v>
      </c>
      <c r="K196" s="311">
        <v>53256</v>
      </c>
      <c r="L196" s="311">
        <v>60765</v>
      </c>
      <c r="M196" s="311">
        <v>68249</v>
      </c>
      <c r="N196" s="311">
        <v>75710</v>
      </c>
      <c r="O196" s="311">
        <v>83145</v>
      </c>
      <c r="P196" s="312">
        <v>90557</v>
      </c>
      <c r="Q196" s="303" t="s">
        <v>125</v>
      </c>
    </row>
    <row r="197" spans="2:17">
      <c r="B197" s="331"/>
      <c r="C197" s="303" t="s">
        <v>28</v>
      </c>
      <c r="D197" s="320">
        <v>53298</v>
      </c>
      <c r="E197" s="321">
        <v>53123</v>
      </c>
      <c r="F197" s="321">
        <v>106074</v>
      </c>
      <c r="G197" s="321">
        <v>158852</v>
      </c>
      <c r="H197" s="321">
        <v>211458</v>
      </c>
      <c r="I197" s="321">
        <v>263892</v>
      </c>
      <c r="J197" s="321">
        <v>316155</v>
      </c>
      <c r="K197" s="321">
        <v>368248</v>
      </c>
      <c r="L197" s="321">
        <v>420170</v>
      </c>
      <c r="M197" s="321">
        <v>471923</v>
      </c>
      <c r="N197" s="321">
        <v>523508</v>
      </c>
      <c r="O197" s="321">
        <v>574923</v>
      </c>
      <c r="P197" s="325">
        <v>626171</v>
      </c>
      <c r="Q197" s="303" t="s">
        <v>28</v>
      </c>
    </row>
    <row r="198" spans="2:17">
      <c r="B198" s="329">
        <v>500000</v>
      </c>
      <c r="C198" s="306" t="s">
        <v>12</v>
      </c>
      <c r="D198" s="307">
        <v>47850</v>
      </c>
      <c r="E198" s="308">
        <v>47695</v>
      </c>
      <c r="F198" s="308">
        <v>95233</v>
      </c>
      <c r="G198" s="308">
        <v>142616</v>
      </c>
      <c r="H198" s="308">
        <v>189845</v>
      </c>
      <c r="I198" s="308">
        <v>236918</v>
      </c>
      <c r="J198" s="308">
        <v>283840</v>
      </c>
      <c r="K198" s="308">
        <v>330608</v>
      </c>
      <c r="L198" s="308">
        <v>377222</v>
      </c>
      <c r="M198" s="308">
        <v>423685</v>
      </c>
      <c r="N198" s="308">
        <v>469996</v>
      </c>
      <c r="O198" s="308">
        <v>516157</v>
      </c>
      <c r="P198" s="309">
        <v>562166</v>
      </c>
      <c r="Q198" s="306" t="s">
        <v>12</v>
      </c>
    </row>
    <row r="199" spans="2:17">
      <c r="B199" s="330"/>
      <c r="C199" s="303" t="s">
        <v>13</v>
      </c>
      <c r="D199" s="310">
        <v>650</v>
      </c>
      <c r="E199" s="311">
        <v>647</v>
      </c>
      <c r="F199" s="311">
        <v>1293</v>
      </c>
      <c r="G199" s="311">
        <v>1937</v>
      </c>
      <c r="H199" s="311">
        <v>2578</v>
      </c>
      <c r="I199" s="311">
        <v>3218</v>
      </c>
      <c r="J199" s="311">
        <v>3855</v>
      </c>
      <c r="K199" s="311">
        <v>4490</v>
      </c>
      <c r="L199" s="311">
        <v>5124</v>
      </c>
      <c r="M199" s="311">
        <v>5755</v>
      </c>
      <c r="N199" s="311">
        <v>6384</v>
      </c>
      <c r="O199" s="311">
        <v>7011</v>
      </c>
      <c r="P199" s="312">
        <v>7636</v>
      </c>
      <c r="Q199" s="303" t="s">
        <v>13</v>
      </c>
    </row>
    <row r="200" spans="2:17">
      <c r="B200" s="330"/>
      <c r="C200" s="303" t="s">
        <v>14</v>
      </c>
      <c r="D200" s="310">
        <v>48500</v>
      </c>
      <c r="E200" s="311">
        <v>48342</v>
      </c>
      <c r="F200" s="311">
        <v>96526</v>
      </c>
      <c r="G200" s="311">
        <v>144553</v>
      </c>
      <c r="H200" s="311">
        <v>192423</v>
      </c>
      <c r="I200" s="311">
        <v>240136</v>
      </c>
      <c r="J200" s="311">
        <v>287695</v>
      </c>
      <c r="K200" s="311">
        <v>335098</v>
      </c>
      <c r="L200" s="311">
        <v>382346</v>
      </c>
      <c r="M200" s="311">
        <v>429440</v>
      </c>
      <c r="N200" s="311">
        <v>476380</v>
      </c>
      <c r="O200" s="311">
        <v>523168</v>
      </c>
      <c r="P200" s="311">
        <v>569802</v>
      </c>
      <c r="Q200" s="303" t="s">
        <v>14</v>
      </c>
    </row>
    <row r="201" spans="2:17">
      <c r="B201" s="330"/>
      <c r="C201" s="303" t="s">
        <v>125</v>
      </c>
      <c r="D201" s="310">
        <v>8200</v>
      </c>
      <c r="E201" s="311">
        <v>8173</v>
      </c>
      <c r="F201" s="311">
        <v>16319</v>
      </c>
      <c r="G201" s="311">
        <v>24439</v>
      </c>
      <c r="H201" s="311">
        <v>32533</v>
      </c>
      <c r="I201" s="311">
        <v>40600</v>
      </c>
      <c r="J201" s="311">
        <v>48641</v>
      </c>
      <c r="K201" s="311">
        <v>56655</v>
      </c>
      <c r="L201" s="311">
        <v>64644</v>
      </c>
      <c r="M201" s="311">
        <v>72606</v>
      </c>
      <c r="N201" s="311">
        <v>80542</v>
      </c>
      <c r="O201" s="311">
        <v>88453</v>
      </c>
      <c r="P201" s="312">
        <v>96337</v>
      </c>
      <c r="Q201" s="303" t="s">
        <v>125</v>
      </c>
    </row>
    <row r="202" spans="2:17">
      <c r="B202" s="331"/>
      <c r="C202" s="303" t="s">
        <v>28</v>
      </c>
      <c r="D202" s="320">
        <v>56700</v>
      </c>
      <c r="E202" s="321">
        <v>56515</v>
      </c>
      <c r="F202" s="321">
        <v>112845</v>
      </c>
      <c r="G202" s="321">
        <v>168992</v>
      </c>
      <c r="H202" s="321">
        <v>224956</v>
      </c>
      <c r="I202" s="321">
        <v>280736</v>
      </c>
      <c r="J202" s="321">
        <v>336336</v>
      </c>
      <c r="K202" s="321">
        <v>391753</v>
      </c>
      <c r="L202" s="321">
        <v>446990</v>
      </c>
      <c r="M202" s="321">
        <v>502046</v>
      </c>
      <c r="N202" s="321">
        <v>556922</v>
      </c>
      <c r="O202" s="321">
        <v>611621</v>
      </c>
      <c r="P202" s="325">
        <v>666139</v>
      </c>
      <c r="Q202" s="303" t="s">
        <v>28</v>
      </c>
    </row>
    <row r="204" spans="2:17">
      <c r="B204" s="302"/>
      <c r="C204" s="297" t="s">
        <v>29</v>
      </c>
      <c r="D204" s="313" t="s">
        <v>15</v>
      </c>
      <c r="E204" s="314">
        <v>1.00327374</v>
      </c>
      <c r="F204" s="314">
        <v>1.0065582</v>
      </c>
      <c r="G204" s="314">
        <v>1.0098534100000001</v>
      </c>
      <c r="H204" s="314">
        <v>1.0131593999999999</v>
      </c>
      <c r="I204" s="314">
        <v>1.0164762199999999</v>
      </c>
      <c r="J204" s="314">
        <v>1.0198039000000001</v>
      </c>
      <c r="K204" s="314">
        <v>1.02314248</v>
      </c>
      <c r="L204" s="314">
        <v>1.0264919800000001</v>
      </c>
      <c r="M204" s="314">
        <v>1.0298524499999999</v>
      </c>
      <c r="N204" s="314">
        <v>1.03322391</v>
      </c>
      <c r="O204" s="314">
        <v>1.03660642</v>
      </c>
      <c r="P204" s="315">
        <v>1.04</v>
      </c>
      <c r="Q204" s="302"/>
    </row>
    <row r="205" spans="2:17">
      <c r="B205" s="302"/>
      <c r="C205" s="298"/>
      <c r="D205" s="310"/>
      <c r="E205" s="311"/>
      <c r="F205" s="311"/>
      <c r="G205" s="311"/>
      <c r="H205" s="311"/>
      <c r="I205" s="311"/>
      <c r="J205" s="311"/>
      <c r="K205" s="311"/>
      <c r="L205" s="311"/>
      <c r="M205" s="311"/>
      <c r="N205" s="311"/>
      <c r="O205" s="311"/>
      <c r="P205" s="312"/>
      <c r="Q205" s="302"/>
    </row>
    <row r="206" spans="2:17">
      <c r="B206" s="302"/>
      <c r="C206" s="298"/>
      <c r="D206" s="310"/>
      <c r="E206" s="316" t="s">
        <v>16</v>
      </c>
      <c r="F206" s="311" t="s">
        <v>17</v>
      </c>
      <c r="G206" s="311"/>
      <c r="H206" s="311"/>
      <c r="I206" s="311"/>
      <c r="J206" s="311"/>
      <c r="K206" s="311"/>
      <c r="L206" s="311"/>
      <c r="M206" s="317" t="s">
        <v>18</v>
      </c>
      <c r="N206" s="318">
        <v>95.7</v>
      </c>
      <c r="O206" s="319" t="s">
        <v>19</v>
      </c>
      <c r="P206" s="328" t="s">
        <v>30</v>
      </c>
      <c r="Q206" s="302"/>
    </row>
    <row r="207" spans="2:17">
      <c r="B207" s="302"/>
      <c r="C207" s="298"/>
      <c r="D207" s="310"/>
      <c r="E207" s="316" t="s">
        <v>20</v>
      </c>
      <c r="F207" s="311" t="s">
        <v>21</v>
      </c>
      <c r="G207" s="311"/>
      <c r="H207" s="311"/>
      <c r="I207" s="311"/>
      <c r="J207" s="311"/>
      <c r="K207" s="311"/>
      <c r="L207" s="311"/>
      <c r="M207" s="317" t="s">
        <v>22</v>
      </c>
      <c r="N207" s="318">
        <v>16.399999999999999</v>
      </c>
      <c r="O207" s="319" t="s">
        <v>19</v>
      </c>
      <c r="P207" s="328" t="s">
        <v>31</v>
      </c>
      <c r="Q207" s="302"/>
    </row>
    <row r="208" spans="2:17">
      <c r="B208" s="302"/>
      <c r="C208" s="298"/>
      <c r="D208" s="310"/>
      <c r="E208" s="311"/>
      <c r="F208" s="311"/>
      <c r="G208" s="311"/>
      <c r="H208" s="311"/>
      <c r="I208" s="311"/>
      <c r="J208" s="311"/>
      <c r="K208" s="311"/>
      <c r="L208" s="311"/>
      <c r="M208" s="316" t="s">
        <v>14</v>
      </c>
      <c r="N208" s="318">
        <v>112.1</v>
      </c>
      <c r="O208" s="319" t="s">
        <v>19</v>
      </c>
      <c r="P208" s="312"/>
      <c r="Q208" s="302"/>
    </row>
    <row r="209" spans="2:17">
      <c r="B209" s="302"/>
      <c r="C209" s="298"/>
      <c r="D209" s="310"/>
      <c r="E209" s="311"/>
      <c r="F209" s="311"/>
      <c r="G209" s="311"/>
      <c r="H209" s="311"/>
      <c r="I209" s="311"/>
      <c r="J209" s="311"/>
      <c r="K209" s="311"/>
      <c r="L209" s="311"/>
      <c r="M209" s="317" t="s">
        <v>23</v>
      </c>
      <c r="N209" s="318">
        <v>1.3</v>
      </c>
      <c r="O209" s="319" t="s">
        <v>19</v>
      </c>
      <c r="P209" s="328" t="s">
        <v>31</v>
      </c>
      <c r="Q209" s="302"/>
    </row>
    <row r="210" spans="2:17">
      <c r="B210" s="302"/>
      <c r="C210" s="299"/>
      <c r="D210" s="320"/>
      <c r="E210" s="321"/>
      <c r="F210" s="321"/>
      <c r="G210" s="321"/>
      <c r="H210" s="321"/>
      <c r="I210" s="321"/>
      <c r="J210" s="321"/>
      <c r="K210" s="321"/>
      <c r="L210" s="321"/>
      <c r="M210" s="322" t="s">
        <v>24</v>
      </c>
      <c r="N210" s="323">
        <v>113.4</v>
      </c>
      <c r="O210" s="324" t="s">
        <v>19</v>
      </c>
      <c r="P210" s="325"/>
      <c r="Q210" s="302"/>
    </row>
    <row r="211" spans="2:17" ht="21">
      <c r="B211" s="300" t="s">
        <v>144</v>
      </c>
      <c r="C211" s="300"/>
      <c r="D211" s="300"/>
      <c r="E211" s="300"/>
      <c r="F211" s="300"/>
      <c r="G211" s="300"/>
      <c r="H211" s="300"/>
      <c r="I211" s="300"/>
      <c r="J211" s="300"/>
      <c r="K211" s="300"/>
      <c r="L211" s="300"/>
      <c r="M211" s="300"/>
      <c r="N211" s="300"/>
      <c r="O211" s="300"/>
      <c r="P211" s="300"/>
      <c r="Q211" s="327"/>
    </row>
    <row r="212" spans="2:17" ht="14.25">
      <c r="B212" s="326"/>
      <c r="C212" s="326"/>
      <c r="D212" s="326"/>
      <c r="E212" s="326"/>
      <c r="F212" s="326"/>
      <c r="G212" s="326"/>
      <c r="H212" s="326"/>
      <c r="I212" s="326"/>
      <c r="J212" s="326"/>
      <c r="K212" s="326"/>
      <c r="L212" s="326"/>
      <c r="M212" s="326"/>
      <c r="N212" s="326"/>
      <c r="O212" s="326"/>
      <c r="P212" s="326"/>
      <c r="Q212" s="326"/>
    </row>
    <row r="213" spans="2:17" ht="17.25">
      <c r="B213" s="301" t="s">
        <v>145</v>
      </c>
      <c r="C213" s="301"/>
      <c r="D213" s="301"/>
      <c r="E213" s="301"/>
      <c r="F213" s="301"/>
      <c r="G213" s="301"/>
      <c r="H213" s="301"/>
      <c r="I213" s="301"/>
      <c r="J213" s="301"/>
      <c r="K213" s="301"/>
      <c r="L213" s="301"/>
      <c r="M213" s="301"/>
      <c r="N213" s="301"/>
      <c r="O213" s="301"/>
      <c r="P213" s="301"/>
      <c r="Q213" s="302"/>
    </row>
    <row r="214" spans="2:17">
      <c r="B214" s="303" t="s">
        <v>25</v>
      </c>
      <c r="C214" s="303"/>
      <c r="D214" s="304" t="s">
        <v>26</v>
      </c>
      <c r="E214" s="305" t="s">
        <v>0</v>
      </c>
      <c r="F214" s="305" t="s">
        <v>1</v>
      </c>
      <c r="G214" s="305" t="s">
        <v>2</v>
      </c>
      <c r="H214" s="305" t="s">
        <v>3</v>
      </c>
      <c r="I214" s="305" t="s">
        <v>4</v>
      </c>
      <c r="J214" s="305" t="s">
        <v>5</v>
      </c>
      <c r="K214" s="305" t="s">
        <v>6</v>
      </c>
      <c r="L214" s="305" t="s">
        <v>7</v>
      </c>
      <c r="M214" s="305" t="s">
        <v>8</v>
      </c>
      <c r="N214" s="305" t="s">
        <v>9</v>
      </c>
      <c r="O214" s="305" t="s">
        <v>10</v>
      </c>
      <c r="P214" s="305" t="s">
        <v>11</v>
      </c>
      <c r="Q214" s="305"/>
    </row>
    <row r="215" spans="2:17">
      <c r="B215" s="329">
        <v>530000</v>
      </c>
      <c r="C215" s="306" t="s">
        <v>12</v>
      </c>
      <c r="D215" s="307">
        <v>50721</v>
      </c>
      <c r="E215" s="308">
        <v>50556</v>
      </c>
      <c r="F215" s="308">
        <v>100946</v>
      </c>
      <c r="G215" s="308">
        <v>151173</v>
      </c>
      <c r="H215" s="308">
        <v>201235</v>
      </c>
      <c r="I215" s="308">
        <v>251134</v>
      </c>
      <c r="J215" s="308">
        <v>300869</v>
      </c>
      <c r="K215" s="308">
        <v>350443</v>
      </c>
      <c r="L215" s="308">
        <v>399856</v>
      </c>
      <c r="M215" s="308">
        <v>449106</v>
      </c>
      <c r="N215" s="308">
        <v>498196</v>
      </c>
      <c r="O215" s="308">
        <v>547126</v>
      </c>
      <c r="P215" s="309">
        <v>595896</v>
      </c>
      <c r="Q215" s="306" t="s">
        <v>12</v>
      </c>
    </row>
    <row r="216" spans="2:17">
      <c r="B216" s="330"/>
      <c r="C216" s="303" t="s">
        <v>13</v>
      </c>
      <c r="D216" s="310">
        <v>689</v>
      </c>
      <c r="E216" s="311">
        <v>686</v>
      </c>
      <c r="F216" s="311">
        <v>1371</v>
      </c>
      <c r="G216" s="311">
        <v>2053</v>
      </c>
      <c r="H216" s="311">
        <v>2733</v>
      </c>
      <c r="I216" s="311">
        <v>3411</v>
      </c>
      <c r="J216" s="311">
        <v>4087</v>
      </c>
      <c r="K216" s="311">
        <v>4760</v>
      </c>
      <c r="L216" s="311">
        <v>5431</v>
      </c>
      <c r="M216" s="311">
        <v>6100</v>
      </c>
      <c r="N216" s="311">
        <v>6767</v>
      </c>
      <c r="O216" s="311">
        <v>7432</v>
      </c>
      <c r="P216" s="312">
        <v>8094</v>
      </c>
      <c r="Q216" s="303" t="s">
        <v>13</v>
      </c>
    </row>
    <row r="217" spans="2:17">
      <c r="B217" s="330"/>
      <c r="C217" s="303" t="s">
        <v>14</v>
      </c>
      <c r="D217" s="310">
        <v>51410</v>
      </c>
      <c r="E217" s="311">
        <v>51242</v>
      </c>
      <c r="F217" s="311">
        <v>102317</v>
      </c>
      <c r="G217" s="311">
        <v>153226</v>
      </c>
      <c r="H217" s="311">
        <v>203968</v>
      </c>
      <c r="I217" s="311">
        <v>254545</v>
      </c>
      <c r="J217" s="311">
        <v>304956</v>
      </c>
      <c r="K217" s="311">
        <v>355203</v>
      </c>
      <c r="L217" s="311">
        <v>405287</v>
      </c>
      <c r="M217" s="311">
        <v>455206</v>
      </c>
      <c r="N217" s="311">
        <v>504963</v>
      </c>
      <c r="O217" s="311">
        <v>554558</v>
      </c>
      <c r="P217" s="311">
        <v>603990</v>
      </c>
      <c r="Q217" s="303" t="s">
        <v>14</v>
      </c>
    </row>
    <row r="218" spans="2:17">
      <c r="B218" s="330"/>
      <c r="C218" s="303" t="s">
        <v>125</v>
      </c>
      <c r="D218" s="310">
        <v>8692</v>
      </c>
      <c r="E218" s="311">
        <v>8663</v>
      </c>
      <c r="F218" s="311">
        <v>17299</v>
      </c>
      <c r="G218" s="311">
        <v>25906</v>
      </c>
      <c r="H218" s="311">
        <v>34485</v>
      </c>
      <c r="I218" s="311">
        <v>43036</v>
      </c>
      <c r="J218" s="311">
        <v>51559</v>
      </c>
      <c r="K218" s="311">
        <v>60055</v>
      </c>
      <c r="L218" s="311">
        <v>68522</v>
      </c>
      <c r="M218" s="311">
        <v>76962</v>
      </c>
      <c r="N218" s="311">
        <v>85375</v>
      </c>
      <c r="O218" s="311">
        <v>93760</v>
      </c>
      <c r="P218" s="312">
        <v>102117</v>
      </c>
      <c r="Q218" s="303" t="s">
        <v>125</v>
      </c>
    </row>
    <row r="219" spans="2:17">
      <c r="B219" s="331"/>
      <c r="C219" s="303" t="s">
        <v>28</v>
      </c>
      <c r="D219" s="320">
        <v>60102</v>
      </c>
      <c r="E219" s="321">
        <v>59905</v>
      </c>
      <c r="F219" s="321">
        <v>119616</v>
      </c>
      <c r="G219" s="321">
        <v>179132</v>
      </c>
      <c r="H219" s="321">
        <v>238453</v>
      </c>
      <c r="I219" s="321">
        <v>297581</v>
      </c>
      <c r="J219" s="321">
        <v>356515</v>
      </c>
      <c r="K219" s="321">
        <v>415258</v>
      </c>
      <c r="L219" s="321">
        <v>473809</v>
      </c>
      <c r="M219" s="321">
        <v>532168</v>
      </c>
      <c r="N219" s="321">
        <v>590338</v>
      </c>
      <c r="O219" s="321">
        <v>648318</v>
      </c>
      <c r="P219" s="325">
        <v>706107</v>
      </c>
      <c r="Q219" s="303" t="s">
        <v>28</v>
      </c>
    </row>
    <row r="220" spans="2:17">
      <c r="B220" s="329">
        <v>560000</v>
      </c>
      <c r="C220" s="306" t="s">
        <v>12</v>
      </c>
      <c r="D220" s="307">
        <v>53592</v>
      </c>
      <c r="E220" s="308">
        <v>53418</v>
      </c>
      <c r="F220" s="308">
        <v>106661</v>
      </c>
      <c r="G220" s="308">
        <v>159730</v>
      </c>
      <c r="H220" s="308">
        <v>212625</v>
      </c>
      <c r="I220" s="308">
        <v>265349</v>
      </c>
      <c r="J220" s="308">
        <v>317900</v>
      </c>
      <c r="K220" s="308">
        <v>370280</v>
      </c>
      <c r="L220" s="308">
        <v>422488</v>
      </c>
      <c r="M220" s="308">
        <v>474527</v>
      </c>
      <c r="N220" s="308">
        <v>526396</v>
      </c>
      <c r="O220" s="308">
        <v>578096</v>
      </c>
      <c r="P220" s="309">
        <v>629627</v>
      </c>
      <c r="Q220" s="306" t="s">
        <v>12</v>
      </c>
    </row>
    <row r="221" spans="2:17">
      <c r="B221" s="330"/>
      <c r="C221" s="303" t="s">
        <v>13</v>
      </c>
      <c r="D221" s="310">
        <v>728</v>
      </c>
      <c r="E221" s="311">
        <v>725</v>
      </c>
      <c r="F221" s="311">
        <v>1448</v>
      </c>
      <c r="G221" s="311">
        <v>2169</v>
      </c>
      <c r="H221" s="311">
        <v>2888</v>
      </c>
      <c r="I221" s="311">
        <v>3604</v>
      </c>
      <c r="J221" s="311">
        <v>4318</v>
      </c>
      <c r="K221" s="311">
        <v>5029</v>
      </c>
      <c r="L221" s="311">
        <v>5739</v>
      </c>
      <c r="M221" s="311">
        <v>6446</v>
      </c>
      <c r="N221" s="311">
        <v>7150</v>
      </c>
      <c r="O221" s="311">
        <v>7852</v>
      </c>
      <c r="P221" s="312">
        <v>8552</v>
      </c>
      <c r="Q221" s="303" t="s">
        <v>13</v>
      </c>
    </row>
    <row r="222" spans="2:17">
      <c r="B222" s="330"/>
      <c r="C222" s="303" t="s">
        <v>14</v>
      </c>
      <c r="D222" s="310">
        <v>54320</v>
      </c>
      <c r="E222" s="311">
        <v>54143</v>
      </c>
      <c r="F222" s="311">
        <v>108109</v>
      </c>
      <c r="G222" s="311">
        <v>161899</v>
      </c>
      <c r="H222" s="311">
        <v>215513</v>
      </c>
      <c r="I222" s="311">
        <v>268953</v>
      </c>
      <c r="J222" s="311">
        <v>322218</v>
      </c>
      <c r="K222" s="311">
        <v>375309</v>
      </c>
      <c r="L222" s="311">
        <v>428227</v>
      </c>
      <c r="M222" s="311">
        <v>480973</v>
      </c>
      <c r="N222" s="311">
        <v>533546</v>
      </c>
      <c r="O222" s="311">
        <v>585948</v>
      </c>
      <c r="P222" s="311">
        <v>638179</v>
      </c>
      <c r="Q222" s="303" t="s">
        <v>14</v>
      </c>
    </row>
    <row r="223" spans="2:17">
      <c r="B223" s="330"/>
      <c r="C223" s="303" t="s">
        <v>125</v>
      </c>
      <c r="D223" s="310">
        <v>9184</v>
      </c>
      <c r="E223" s="311">
        <v>9154</v>
      </c>
      <c r="F223" s="311">
        <v>18278</v>
      </c>
      <c r="G223" s="311">
        <v>27372</v>
      </c>
      <c r="H223" s="311">
        <v>36437</v>
      </c>
      <c r="I223" s="311">
        <v>45472</v>
      </c>
      <c r="J223" s="311">
        <v>54478</v>
      </c>
      <c r="K223" s="311">
        <v>63454</v>
      </c>
      <c r="L223" s="311">
        <v>72401</v>
      </c>
      <c r="M223" s="311">
        <v>81319</v>
      </c>
      <c r="N223" s="311">
        <v>90207</v>
      </c>
      <c r="O223" s="311">
        <v>99067</v>
      </c>
      <c r="P223" s="312">
        <v>107898</v>
      </c>
      <c r="Q223" s="303" t="s">
        <v>125</v>
      </c>
    </row>
    <row r="224" spans="2:17">
      <c r="B224" s="331"/>
      <c r="C224" s="303" t="s">
        <v>28</v>
      </c>
      <c r="D224" s="320">
        <v>63504</v>
      </c>
      <c r="E224" s="321">
        <v>63297</v>
      </c>
      <c r="F224" s="321">
        <v>126387</v>
      </c>
      <c r="G224" s="321">
        <v>189271</v>
      </c>
      <c r="H224" s="321">
        <v>251950</v>
      </c>
      <c r="I224" s="321">
        <v>314425</v>
      </c>
      <c r="J224" s="321">
        <v>376696</v>
      </c>
      <c r="K224" s="321">
        <v>438763</v>
      </c>
      <c r="L224" s="321">
        <v>500628</v>
      </c>
      <c r="M224" s="321">
        <v>562292</v>
      </c>
      <c r="N224" s="321">
        <v>623753</v>
      </c>
      <c r="O224" s="321">
        <v>685015</v>
      </c>
      <c r="P224" s="325">
        <v>746077</v>
      </c>
      <c r="Q224" s="303" t="s">
        <v>28</v>
      </c>
    </row>
    <row r="225" spans="2:17">
      <c r="B225" s="329">
        <v>590000</v>
      </c>
      <c r="C225" s="306" t="s">
        <v>12</v>
      </c>
      <c r="D225" s="307">
        <v>56463</v>
      </c>
      <c r="E225" s="308">
        <v>56279</v>
      </c>
      <c r="F225" s="308">
        <v>112374</v>
      </c>
      <c r="G225" s="308">
        <v>168286</v>
      </c>
      <c r="H225" s="308">
        <v>224016</v>
      </c>
      <c r="I225" s="308">
        <v>279564</v>
      </c>
      <c r="J225" s="308">
        <v>334931</v>
      </c>
      <c r="K225" s="308">
        <v>390116</v>
      </c>
      <c r="L225" s="308">
        <v>445122</v>
      </c>
      <c r="M225" s="308">
        <v>499948</v>
      </c>
      <c r="N225" s="308">
        <v>554596</v>
      </c>
      <c r="O225" s="308">
        <v>609065</v>
      </c>
      <c r="P225" s="309">
        <v>663356</v>
      </c>
      <c r="Q225" s="306" t="s">
        <v>12</v>
      </c>
    </row>
    <row r="226" spans="2:17">
      <c r="B226" s="330"/>
      <c r="C226" s="303" t="s">
        <v>13</v>
      </c>
      <c r="D226" s="310">
        <v>767</v>
      </c>
      <c r="E226" s="311">
        <v>764</v>
      </c>
      <c r="F226" s="311">
        <v>1526</v>
      </c>
      <c r="G226" s="311">
        <v>2286</v>
      </c>
      <c r="H226" s="311">
        <v>3043</v>
      </c>
      <c r="I226" s="311">
        <v>3797</v>
      </c>
      <c r="J226" s="311">
        <v>4549</v>
      </c>
      <c r="K226" s="311">
        <v>5299</v>
      </c>
      <c r="L226" s="311">
        <v>6046</v>
      </c>
      <c r="M226" s="311">
        <v>6791</v>
      </c>
      <c r="N226" s="311">
        <v>7533</v>
      </c>
      <c r="O226" s="311">
        <v>8273</v>
      </c>
      <c r="P226" s="312">
        <v>9011</v>
      </c>
      <c r="Q226" s="303" t="s">
        <v>13</v>
      </c>
    </row>
    <row r="227" spans="2:17">
      <c r="B227" s="330"/>
      <c r="C227" s="303" t="s">
        <v>14</v>
      </c>
      <c r="D227" s="310">
        <v>57230</v>
      </c>
      <c r="E227" s="311">
        <v>57043</v>
      </c>
      <c r="F227" s="311">
        <v>113900</v>
      </c>
      <c r="G227" s="311">
        <v>170572</v>
      </c>
      <c r="H227" s="311">
        <v>227059</v>
      </c>
      <c r="I227" s="311">
        <v>283361</v>
      </c>
      <c r="J227" s="311">
        <v>339480</v>
      </c>
      <c r="K227" s="311">
        <v>395415</v>
      </c>
      <c r="L227" s="311">
        <v>451168</v>
      </c>
      <c r="M227" s="311">
        <v>506739</v>
      </c>
      <c r="N227" s="311">
        <v>562129</v>
      </c>
      <c r="O227" s="311">
        <v>617338</v>
      </c>
      <c r="P227" s="311">
        <v>672367</v>
      </c>
      <c r="Q227" s="303" t="s">
        <v>14</v>
      </c>
    </row>
    <row r="228" spans="2:17">
      <c r="B228" s="330"/>
      <c r="C228" s="303" t="s">
        <v>125</v>
      </c>
      <c r="D228" s="310">
        <v>9676</v>
      </c>
      <c r="E228" s="311">
        <v>9644</v>
      </c>
      <c r="F228" s="311">
        <v>19257</v>
      </c>
      <c r="G228" s="311">
        <v>28838</v>
      </c>
      <c r="H228" s="311">
        <v>38389</v>
      </c>
      <c r="I228" s="311">
        <v>47908</v>
      </c>
      <c r="J228" s="311">
        <v>57396</v>
      </c>
      <c r="K228" s="311">
        <v>66853</v>
      </c>
      <c r="L228" s="311">
        <v>76279</v>
      </c>
      <c r="M228" s="311">
        <v>85675</v>
      </c>
      <c r="N228" s="311">
        <v>95040</v>
      </c>
      <c r="O228" s="311">
        <v>104374</v>
      </c>
      <c r="P228" s="312">
        <v>113678</v>
      </c>
      <c r="Q228" s="303" t="s">
        <v>125</v>
      </c>
    </row>
    <row r="229" spans="2:17">
      <c r="B229" s="331"/>
      <c r="C229" s="303" t="s">
        <v>28</v>
      </c>
      <c r="D229" s="320">
        <v>66906</v>
      </c>
      <c r="E229" s="321">
        <v>66687</v>
      </c>
      <c r="F229" s="321">
        <v>133157</v>
      </c>
      <c r="G229" s="321">
        <v>199410</v>
      </c>
      <c r="H229" s="321">
        <v>265448</v>
      </c>
      <c r="I229" s="321">
        <v>331269</v>
      </c>
      <c r="J229" s="321">
        <v>396876</v>
      </c>
      <c r="K229" s="321">
        <v>462268</v>
      </c>
      <c r="L229" s="321">
        <v>527447</v>
      </c>
      <c r="M229" s="321">
        <v>592414</v>
      </c>
      <c r="N229" s="321">
        <v>657169</v>
      </c>
      <c r="O229" s="321">
        <v>721712</v>
      </c>
      <c r="P229" s="325">
        <v>786045</v>
      </c>
      <c r="Q229" s="303" t="s">
        <v>28</v>
      </c>
    </row>
    <row r="230" spans="2:17">
      <c r="B230" s="329">
        <v>620000</v>
      </c>
      <c r="C230" s="306" t="s">
        <v>12</v>
      </c>
      <c r="D230" s="307">
        <v>59334</v>
      </c>
      <c r="E230" s="308">
        <v>59141</v>
      </c>
      <c r="F230" s="308">
        <v>118088</v>
      </c>
      <c r="G230" s="308">
        <v>176843</v>
      </c>
      <c r="H230" s="308">
        <v>235407</v>
      </c>
      <c r="I230" s="308">
        <v>293779</v>
      </c>
      <c r="J230" s="308">
        <v>351960</v>
      </c>
      <c r="K230" s="308">
        <v>409953</v>
      </c>
      <c r="L230" s="308">
        <v>467755</v>
      </c>
      <c r="M230" s="308">
        <v>525370</v>
      </c>
      <c r="N230" s="308">
        <v>582796</v>
      </c>
      <c r="O230" s="308">
        <v>640034</v>
      </c>
      <c r="P230" s="309">
        <v>697086</v>
      </c>
      <c r="Q230" s="306" t="s">
        <v>12</v>
      </c>
    </row>
    <row r="231" spans="2:17">
      <c r="B231" s="330"/>
      <c r="C231" s="303" t="s">
        <v>13</v>
      </c>
      <c r="D231" s="310">
        <v>806</v>
      </c>
      <c r="E231" s="311">
        <v>803</v>
      </c>
      <c r="F231" s="311">
        <v>1604</v>
      </c>
      <c r="G231" s="311">
        <v>2402</v>
      </c>
      <c r="H231" s="311">
        <v>3197</v>
      </c>
      <c r="I231" s="311">
        <v>3990</v>
      </c>
      <c r="J231" s="311">
        <v>4781</v>
      </c>
      <c r="K231" s="311">
        <v>5568</v>
      </c>
      <c r="L231" s="311">
        <v>6354</v>
      </c>
      <c r="M231" s="311">
        <v>7136</v>
      </c>
      <c r="N231" s="311">
        <v>7916</v>
      </c>
      <c r="O231" s="311">
        <v>8694</v>
      </c>
      <c r="P231" s="312">
        <v>9469</v>
      </c>
      <c r="Q231" s="303" t="s">
        <v>13</v>
      </c>
    </row>
    <row r="232" spans="2:17">
      <c r="B232" s="330"/>
      <c r="C232" s="303" t="s">
        <v>14</v>
      </c>
      <c r="D232" s="310">
        <v>60140</v>
      </c>
      <c r="E232" s="311">
        <v>59944</v>
      </c>
      <c r="F232" s="311">
        <v>119692</v>
      </c>
      <c r="G232" s="311">
        <v>179245</v>
      </c>
      <c r="H232" s="311">
        <v>238604</v>
      </c>
      <c r="I232" s="311">
        <v>297769</v>
      </c>
      <c r="J232" s="311">
        <v>356741</v>
      </c>
      <c r="K232" s="311">
        <v>415521</v>
      </c>
      <c r="L232" s="311">
        <v>474109</v>
      </c>
      <c r="M232" s="311">
        <v>532506</v>
      </c>
      <c r="N232" s="311">
        <v>590712</v>
      </c>
      <c r="O232" s="311">
        <v>648728</v>
      </c>
      <c r="P232" s="311">
        <v>706555</v>
      </c>
      <c r="Q232" s="303" t="s">
        <v>14</v>
      </c>
    </row>
    <row r="233" spans="2:17">
      <c r="B233" s="330"/>
      <c r="C233" s="303" t="s">
        <v>125</v>
      </c>
      <c r="D233" s="310">
        <v>10168</v>
      </c>
      <c r="E233" s="311">
        <v>10134</v>
      </c>
      <c r="F233" s="311">
        <v>20236</v>
      </c>
      <c r="G233" s="311">
        <v>30305</v>
      </c>
      <c r="H233" s="311">
        <v>40341</v>
      </c>
      <c r="I233" s="311">
        <v>50344</v>
      </c>
      <c r="J233" s="311">
        <v>60315</v>
      </c>
      <c r="K233" s="311">
        <v>70253</v>
      </c>
      <c r="L233" s="311">
        <v>80158</v>
      </c>
      <c r="M233" s="311">
        <v>90031</v>
      </c>
      <c r="N233" s="311">
        <v>99872</v>
      </c>
      <c r="O233" s="311">
        <v>109681</v>
      </c>
      <c r="P233" s="312">
        <v>119458</v>
      </c>
      <c r="Q233" s="303" t="s">
        <v>125</v>
      </c>
    </row>
    <row r="234" spans="2:17">
      <c r="B234" s="331"/>
      <c r="C234" s="303" t="s">
        <v>28</v>
      </c>
      <c r="D234" s="320">
        <v>70308</v>
      </c>
      <c r="E234" s="321">
        <v>70078</v>
      </c>
      <c r="F234" s="321">
        <v>139928</v>
      </c>
      <c r="G234" s="321">
        <v>209550</v>
      </c>
      <c r="H234" s="321">
        <v>278945</v>
      </c>
      <c r="I234" s="321">
        <v>348113</v>
      </c>
      <c r="J234" s="321">
        <v>417056</v>
      </c>
      <c r="K234" s="321">
        <v>485774</v>
      </c>
      <c r="L234" s="321">
        <v>554267</v>
      </c>
      <c r="M234" s="321">
        <v>622537</v>
      </c>
      <c r="N234" s="321">
        <v>690584</v>
      </c>
      <c r="O234" s="321">
        <v>758409</v>
      </c>
      <c r="P234" s="325">
        <v>826013</v>
      </c>
      <c r="Q234" s="303" t="s">
        <v>28</v>
      </c>
    </row>
    <row r="235" spans="2:17">
      <c r="B235" s="329">
        <v>650000</v>
      </c>
      <c r="C235" s="306" t="s">
        <v>12</v>
      </c>
      <c r="D235" s="307">
        <v>62205</v>
      </c>
      <c r="E235" s="308">
        <v>62002</v>
      </c>
      <c r="F235" s="308">
        <v>123802</v>
      </c>
      <c r="G235" s="308">
        <v>185400</v>
      </c>
      <c r="H235" s="308">
        <v>246797</v>
      </c>
      <c r="I235" s="308">
        <v>307994</v>
      </c>
      <c r="J235" s="308">
        <v>368991</v>
      </c>
      <c r="K235" s="308">
        <v>429789</v>
      </c>
      <c r="L235" s="308">
        <v>490389</v>
      </c>
      <c r="M235" s="308">
        <v>550791</v>
      </c>
      <c r="N235" s="308">
        <v>610996</v>
      </c>
      <c r="O235" s="308">
        <v>671004</v>
      </c>
      <c r="P235" s="309">
        <v>730816</v>
      </c>
      <c r="Q235" s="306" t="s">
        <v>12</v>
      </c>
    </row>
    <row r="236" spans="2:17">
      <c r="B236" s="330"/>
      <c r="C236" s="303" t="s">
        <v>13</v>
      </c>
      <c r="D236" s="310">
        <v>845</v>
      </c>
      <c r="E236" s="311">
        <v>842</v>
      </c>
      <c r="F236" s="311">
        <v>1681</v>
      </c>
      <c r="G236" s="311">
        <v>2518</v>
      </c>
      <c r="H236" s="311">
        <v>3352</v>
      </c>
      <c r="I236" s="311">
        <v>4183</v>
      </c>
      <c r="J236" s="311">
        <v>5012</v>
      </c>
      <c r="K236" s="311">
        <v>5838</v>
      </c>
      <c r="L236" s="311">
        <v>6661</v>
      </c>
      <c r="M236" s="311">
        <v>7481</v>
      </c>
      <c r="N236" s="311">
        <v>8299</v>
      </c>
      <c r="O236" s="311">
        <v>9114</v>
      </c>
      <c r="P236" s="312">
        <v>9927</v>
      </c>
      <c r="Q236" s="303" t="s">
        <v>13</v>
      </c>
    </row>
    <row r="237" spans="2:17">
      <c r="B237" s="330"/>
      <c r="C237" s="303" t="s">
        <v>14</v>
      </c>
      <c r="D237" s="310">
        <v>63050</v>
      </c>
      <c r="E237" s="311">
        <v>62844</v>
      </c>
      <c r="F237" s="311">
        <v>125483</v>
      </c>
      <c r="G237" s="311">
        <v>187918</v>
      </c>
      <c r="H237" s="311">
        <v>250149</v>
      </c>
      <c r="I237" s="311">
        <v>312177</v>
      </c>
      <c r="J237" s="311">
        <v>374003</v>
      </c>
      <c r="K237" s="311">
        <v>435627</v>
      </c>
      <c r="L237" s="311">
        <v>497050</v>
      </c>
      <c r="M237" s="311">
        <v>558272</v>
      </c>
      <c r="N237" s="311">
        <v>619295</v>
      </c>
      <c r="O237" s="311">
        <v>680118</v>
      </c>
      <c r="P237" s="311">
        <v>740743</v>
      </c>
      <c r="Q237" s="303" t="s">
        <v>14</v>
      </c>
    </row>
    <row r="238" spans="2:17">
      <c r="B238" s="330"/>
      <c r="C238" s="303" t="s">
        <v>125</v>
      </c>
      <c r="D238" s="310">
        <v>10660</v>
      </c>
      <c r="E238" s="311">
        <v>10625</v>
      </c>
      <c r="F238" s="311">
        <v>21215</v>
      </c>
      <c r="G238" s="311">
        <v>31771</v>
      </c>
      <c r="H238" s="311">
        <v>42293</v>
      </c>
      <c r="I238" s="311">
        <v>52780</v>
      </c>
      <c r="J238" s="311">
        <v>63233</v>
      </c>
      <c r="K238" s="311">
        <v>73652</v>
      </c>
      <c r="L238" s="311">
        <v>84037</v>
      </c>
      <c r="M238" s="311">
        <v>94388</v>
      </c>
      <c r="N238" s="311">
        <v>104705</v>
      </c>
      <c r="O238" s="311">
        <v>114989</v>
      </c>
      <c r="P238" s="312">
        <v>125239</v>
      </c>
      <c r="Q238" s="303" t="s">
        <v>125</v>
      </c>
    </row>
    <row r="239" spans="2:17">
      <c r="B239" s="331"/>
      <c r="C239" s="303" t="s">
        <v>28</v>
      </c>
      <c r="D239" s="320">
        <v>73710</v>
      </c>
      <c r="E239" s="321">
        <v>73469</v>
      </c>
      <c r="F239" s="321">
        <v>146698</v>
      </c>
      <c r="G239" s="321">
        <v>219689</v>
      </c>
      <c r="H239" s="321">
        <v>292442</v>
      </c>
      <c r="I239" s="321">
        <v>364957</v>
      </c>
      <c r="J239" s="321">
        <v>437236</v>
      </c>
      <c r="K239" s="321">
        <v>509279</v>
      </c>
      <c r="L239" s="321">
        <v>581087</v>
      </c>
      <c r="M239" s="321">
        <v>652660</v>
      </c>
      <c r="N239" s="321">
        <v>724000</v>
      </c>
      <c r="O239" s="321">
        <v>795107</v>
      </c>
      <c r="P239" s="325">
        <v>865982</v>
      </c>
      <c r="Q239" s="303" t="s">
        <v>28</v>
      </c>
    </row>
    <row r="240" spans="2:17">
      <c r="B240" s="329">
        <v>680000</v>
      </c>
      <c r="C240" s="306" t="s">
        <v>12</v>
      </c>
      <c r="D240" s="307">
        <v>65076</v>
      </c>
      <c r="E240" s="308">
        <v>64864</v>
      </c>
      <c r="F240" s="308">
        <v>129516</v>
      </c>
      <c r="G240" s="308">
        <v>193957</v>
      </c>
      <c r="H240" s="308">
        <v>258188</v>
      </c>
      <c r="I240" s="308">
        <v>322210</v>
      </c>
      <c r="J240" s="308">
        <v>386022</v>
      </c>
      <c r="K240" s="308">
        <v>449626</v>
      </c>
      <c r="L240" s="308">
        <v>513022</v>
      </c>
      <c r="M240" s="308">
        <v>576211</v>
      </c>
      <c r="N240" s="308">
        <v>639195</v>
      </c>
      <c r="O240" s="308">
        <v>701973</v>
      </c>
      <c r="P240" s="309">
        <v>764546</v>
      </c>
      <c r="Q240" s="306" t="s">
        <v>12</v>
      </c>
    </row>
    <row r="241" spans="2:17">
      <c r="B241" s="330"/>
      <c r="C241" s="303" t="s">
        <v>13</v>
      </c>
      <c r="D241" s="310">
        <v>884</v>
      </c>
      <c r="E241" s="311">
        <v>881</v>
      </c>
      <c r="F241" s="311">
        <v>1759</v>
      </c>
      <c r="G241" s="311">
        <v>2634</v>
      </c>
      <c r="H241" s="311">
        <v>3507</v>
      </c>
      <c r="I241" s="311">
        <v>4376</v>
      </c>
      <c r="J241" s="311">
        <v>5243</v>
      </c>
      <c r="K241" s="311">
        <v>6107</v>
      </c>
      <c r="L241" s="311">
        <v>6968</v>
      </c>
      <c r="M241" s="311">
        <v>7827</v>
      </c>
      <c r="N241" s="311">
        <v>8682</v>
      </c>
      <c r="O241" s="311">
        <v>9535</v>
      </c>
      <c r="P241" s="312">
        <v>10385</v>
      </c>
      <c r="Q241" s="303" t="s">
        <v>13</v>
      </c>
    </row>
    <row r="242" spans="2:17">
      <c r="B242" s="330"/>
      <c r="C242" s="303" t="s">
        <v>14</v>
      </c>
      <c r="D242" s="310">
        <v>65960</v>
      </c>
      <c r="E242" s="311">
        <v>65745</v>
      </c>
      <c r="F242" s="311">
        <v>131275</v>
      </c>
      <c r="G242" s="311">
        <v>196591</v>
      </c>
      <c r="H242" s="311">
        <v>261695</v>
      </c>
      <c r="I242" s="311">
        <v>326586</v>
      </c>
      <c r="J242" s="311">
        <v>391265</v>
      </c>
      <c r="K242" s="311">
        <v>455733</v>
      </c>
      <c r="L242" s="311">
        <v>519990</v>
      </c>
      <c r="M242" s="311">
        <v>584038</v>
      </c>
      <c r="N242" s="311">
        <v>647877</v>
      </c>
      <c r="O242" s="311">
        <v>711508</v>
      </c>
      <c r="P242" s="311">
        <v>774931</v>
      </c>
      <c r="Q242" s="303" t="s">
        <v>14</v>
      </c>
    </row>
    <row r="243" spans="2:17">
      <c r="B243" s="330"/>
      <c r="C243" s="303" t="s">
        <v>125</v>
      </c>
      <c r="D243" s="310">
        <v>11152</v>
      </c>
      <c r="E243" s="311">
        <v>11115</v>
      </c>
      <c r="F243" s="311">
        <v>22194</v>
      </c>
      <c r="G243" s="311">
        <v>33238</v>
      </c>
      <c r="H243" s="311">
        <v>44245</v>
      </c>
      <c r="I243" s="311">
        <v>55216</v>
      </c>
      <c r="J243" s="311">
        <v>66151</v>
      </c>
      <c r="K243" s="311">
        <v>77051</v>
      </c>
      <c r="L243" s="311">
        <v>87915</v>
      </c>
      <c r="M243" s="311">
        <v>98744</v>
      </c>
      <c r="N243" s="311">
        <v>109538</v>
      </c>
      <c r="O243" s="311">
        <v>120296</v>
      </c>
      <c r="P243" s="312">
        <v>131019</v>
      </c>
      <c r="Q243" s="303" t="s">
        <v>125</v>
      </c>
    </row>
    <row r="244" spans="2:17">
      <c r="B244" s="331"/>
      <c r="C244" s="303" t="s">
        <v>28</v>
      </c>
      <c r="D244" s="320">
        <v>77112</v>
      </c>
      <c r="E244" s="321">
        <v>76860</v>
      </c>
      <c r="F244" s="321">
        <v>153469</v>
      </c>
      <c r="G244" s="321">
        <v>229829</v>
      </c>
      <c r="H244" s="321">
        <v>305940</v>
      </c>
      <c r="I244" s="321">
        <v>381802</v>
      </c>
      <c r="J244" s="321">
        <v>457416</v>
      </c>
      <c r="K244" s="321">
        <v>532784</v>
      </c>
      <c r="L244" s="321">
        <v>607905</v>
      </c>
      <c r="M244" s="321">
        <v>682782</v>
      </c>
      <c r="N244" s="321">
        <v>757415</v>
      </c>
      <c r="O244" s="321">
        <v>831804</v>
      </c>
      <c r="P244" s="325">
        <v>905950</v>
      </c>
      <c r="Q244" s="303" t="s">
        <v>28</v>
      </c>
    </row>
    <row r="246" spans="2:17">
      <c r="B246" s="302"/>
      <c r="C246" s="297" t="s">
        <v>29</v>
      </c>
      <c r="D246" s="313" t="s">
        <v>15</v>
      </c>
      <c r="E246" s="314">
        <v>1.00327374</v>
      </c>
      <c r="F246" s="314">
        <v>1.0065582</v>
      </c>
      <c r="G246" s="314">
        <v>1.0098534100000001</v>
      </c>
      <c r="H246" s="314">
        <v>1.0131593999999999</v>
      </c>
      <c r="I246" s="314">
        <v>1.0164762199999999</v>
      </c>
      <c r="J246" s="314">
        <v>1.0198039000000001</v>
      </c>
      <c r="K246" s="314">
        <v>1.02314248</v>
      </c>
      <c r="L246" s="314">
        <v>1.0264919800000001</v>
      </c>
      <c r="M246" s="314">
        <v>1.0298524499999999</v>
      </c>
      <c r="N246" s="314">
        <v>1.03322391</v>
      </c>
      <c r="O246" s="314">
        <v>1.03660642</v>
      </c>
      <c r="P246" s="315">
        <v>1.04</v>
      </c>
      <c r="Q246" s="302"/>
    </row>
    <row r="247" spans="2:17">
      <c r="B247" s="302"/>
      <c r="C247" s="298"/>
      <c r="D247" s="310"/>
      <c r="E247" s="311"/>
      <c r="F247" s="311"/>
      <c r="G247" s="311"/>
      <c r="H247" s="311"/>
      <c r="I247" s="311"/>
      <c r="J247" s="311"/>
      <c r="K247" s="311"/>
      <c r="L247" s="311"/>
      <c r="M247" s="311"/>
      <c r="N247" s="311"/>
      <c r="O247" s="311"/>
      <c r="P247" s="312"/>
      <c r="Q247" s="302"/>
    </row>
    <row r="248" spans="2:17">
      <c r="B248" s="302"/>
      <c r="C248" s="298"/>
      <c r="D248" s="310"/>
      <c r="E248" s="316" t="s">
        <v>16</v>
      </c>
      <c r="F248" s="311" t="s">
        <v>17</v>
      </c>
      <c r="G248" s="311"/>
      <c r="H248" s="311"/>
      <c r="I248" s="311"/>
      <c r="J248" s="311"/>
      <c r="K248" s="311"/>
      <c r="L248" s="311"/>
      <c r="M248" s="317" t="s">
        <v>18</v>
      </c>
      <c r="N248" s="318">
        <v>95.7</v>
      </c>
      <c r="O248" s="319" t="s">
        <v>19</v>
      </c>
      <c r="P248" s="328" t="s">
        <v>30</v>
      </c>
      <c r="Q248" s="302"/>
    </row>
    <row r="249" spans="2:17">
      <c r="B249" s="302"/>
      <c r="C249" s="298"/>
      <c r="D249" s="310"/>
      <c r="E249" s="316" t="s">
        <v>20</v>
      </c>
      <c r="F249" s="311" t="s">
        <v>21</v>
      </c>
      <c r="G249" s="311"/>
      <c r="H249" s="311"/>
      <c r="I249" s="311"/>
      <c r="J249" s="311"/>
      <c r="K249" s="311"/>
      <c r="L249" s="311"/>
      <c r="M249" s="317" t="s">
        <v>22</v>
      </c>
      <c r="N249" s="318">
        <v>16.399999999999999</v>
      </c>
      <c r="O249" s="319" t="s">
        <v>19</v>
      </c>
      <c r="P249" s="328" t="s">
        <v>31</v>
      </c>
      <c r="Q249" s="302"/>
    </row>
    <row r="250" spans="2:17">
      <c r="B250" s="302"/>
      <c r="C250" s="298"/>
      <c r="D250" s="310"/>
      <c r="E250" s="311"/>
      <c r="F250" s="311"/>
      <c r="G250" s="311"/>
      <c r="H250" s="311"/>
      <c r="I250" s="311"/>
      <c r="J250" s="311"/>
      <c r="K250" s="311"/>
      <c r="L250" s="311"/>
      <c r="M250" s="316" t="s">
        <v>14</v>
      </c>
      <c r="N250" s="318">
        <v>112.1</v>
      </c>
      <c r="O250" s="319" t="s">
        <v>19</v>
      </c>
      <c r="P250" s="312"/>
      <c r="Q250" s="302"/>
    </row>
    <row r="251" spans="2:17">
      <c r="B251" s="302"/>
      <c r="C251" s="298"/>
      <c r="D251" s="310"/>
      <c r="E251" s="311"/>
      <c r="F251" s="311"/>
      <c r="G251" s="311"/>
      <c r="H251" s="311"/>
      <c r="I251" s="311"/>
      <c r="J251" s="311"/>
      <c r="K251" s="311"/>
      <c r="L251" s="311"/>
      <c r="M251" s="317" t="s">
        <v>23</v>
      </c>
      <c r="N251" s="318">
        <v>1.3</v>
      </c>
      <c r="O251" s="319" t="s">
        <v>19</v>
      </c>
      <c r="P251" s="328" t="s">
        <v>31</v>
      </c>
      <c r="Q251" s="302"/>
    </row>
    <row r="252" spans="2:17">
      <c r="B252" s="302"/>
      <c r="C252" s="299"/>
      <c r="D252" s="320"/>
      <c r="E252" s="321"/>
      <c r="F252" s="321"/>
      <c r="G252" s="321"/>
      <c r="H252" s="321"/>
      <c r="I252" s="321"/>
      <c r="J252" s="321"/>
      <c r="K252" s="321"/>
      <c r="L252" s="321"/>
      <c r="M252" s="322" t="s">
        <v>24</v>
      </c>
      <c r="N252" s="323">
        <v>113.4</v>
      </c>
      <c r="O252" s="324" t="s">
        <v>19</v>
      </c>
      <c r="P252" s="325"/>
      <c r="Q252" s="302"/>
    </row>
    <row r="253" spans="2:17" ht="21">
      <c r="B253" s="300" t="s">
        <v>144</v>
      </c>
      <c r="C253" s="300"/>
      <c r="D253" s="300"/>
      <c r="E253" s="300"/>
      <c r="F253" s="300"/>
      <c r="G253" s="300"/>
      <c r="H253" s="300"/>
      <c r="I253" s="300"/>
      <c r="J253" s="300"/>
      <c r="K253" s="300"/>
      <c r="L253" s="300"/>
      <c r="M253" s="300"/>
      <c r="N253" s="300"/>
      <c r="O253" s="300"/>
      <c r="P253" s="300"/>
      <c r="Q253" s="327"/>
    </row>
    <row r="254" spans="2:17" ht="14.25">
      <c r="B254" s="326"/>
      <c r="C254" s="326"/>
      <c r="D254" s="326"/>
      <c r="E254" s="326"/>
      <c r="F254" s="326"/>
      <c r="G254" s="326"/>
      <c r="H254" s="326"/>
      <c r="I254" s="326"/>
      <c r="J254" s="326"/>
      <c r="K254" s="326"/>
      <c r="L254" s="326"/>
      <c r="M254" s="326"/>
      <c r="N254" s="326"/>
      <c r="O254" s="326"/>
      <c r="P254" s="326"/>
      <c r="Q254" s="326"/>
    </row>
    <row r="255" spans="2:17" ht="17.25">
      <c r="B255" s="301" t="s">
        <v>145</v>
      </c>
      <c r="C255" s="301"/>
      <c r="D255" s="301"/>
      <c r="E255" s="301"/>
      <c r="F255" s="301"/>
      <c r="G255" s="301"/>
      <c r="H255" s="301"/>
      <c r="I255" s="301"/>
      <c r="J255" s="301"/>
      <c r="K255" s="301"/>
      <c r="L255" s="301"/>
      <c r="M255" s="301"/>
      <c r="N255" s="301"/>
      <c r="O255" s="301"/>
      <c r="P255" s="301"/>
      <c r="Q255" s="302"/>
    </row>
    <row r="256" spans="2:17">
      <c r="B256" s="303" t="s">
        <v>25</v>
      </c>
      <c r="C256" s="303"/>
      <c r="D256" s="304" t="s">
        <v>26</v>
      </c>
      <c r="E256" s="305" t="s">
        <v>0</v>
      </c>
      <c r="F256" s="305" t="s">
        <v>1</v>
      </c>
      <c r="G256" s="305" t="s">
        <v>2</v>
      </c>
      <c r="H256" s="305" t="s">
        <v>3</v>
      </c>
      <c r="I256" s="305" t="s">
        <v>4</v>
      </c>
      <c r="J256" s="305" t="s">
        <v>5</v>
      </c>
      <c r="K256" s="305" t="s">
        <v>6</v>
      </c>
      <c r="L256" s="305" t="s">
        <v>7</v>
      </c>
      <c r="M256" s="305" t="s">
        <v>8</v>
      </c>
      <c r="N256" s="305" t="s">
        <v>9</v>
      </c>
      <c r="O256" s="305" t="s">
        <v>10</v>
      </c>
      <c r="P256" s="305" t="s">
        <v>11</v>
      </c>
      <c r="Q256" s="305"/>
    </row>
    <row r="257" spans="2:17">
      <c r="B257" s="329">
        <v>710000</v>
      </c>
      <c r="C257" s="306" t="s">
        <v>12</v>
      </c>
      <c r="D257" s="307">
        <v>67947</v>
      </c>
      <c r="E257" s="308">
        <v>67726</v>
      </c>
      <c r="F257" s="308">
        <v>135231</v>
      </c>
      <c r="G257" s="308">
        <v>202515</v>
      </c>
      <c r="H257" s="308">
        <v>269579</v>
      </c>
      <c r="I257" s="308">
        <v>336424</v>
      </c>
      <c r="J257" s="308">
        <v>403051</v>
      </c>
      <c r="K257" s="308">
        <v>469462</v>
      </c>
      <c r="L257" s="308">
        <v>535655</v>
      </c>
      <c r="M257" s="308">
        <v>601633</v>
      </c>
      <c r="N257" s="308">
        <v>667395</v>
      </c>
      <c r="O257" s="308">
        <v>732942</v>
      </c>
      <c r="P257" s="309">
        <v>798276</v>
      </c>
      <c r="Q257" s="306" t="s">
        <v>12</v>
      </c>
    </row>
    <row r="258" spans="2:17">
      <c r="B258" s="330"/>
      <c r="C258" s="303" t="s">
        <v>13</v>
      </c>
      <c r="D258" s="310">
        <v>923</v>
      </c>
      <c r="E258" s="311">
        <v>919</v>
      </c>
      <c r="F258" s="311">
        <v>1836</v>
      </c>
      <c r="G258" s="311">
        <v>2750</v>
      </c>
      <c r="H258" s="311">
        <v>3661</v>
      </c>
      <c r="I258" s="311">
        <v>4570</v>
      </c>
      <c r="J258" s="311">
        <v>5475</v>
      </c>
      <c r="K258" s="311">
        <v>6377</v>
      </c>
      <c r="L258" s="311">
        <v>7276</v>
      </c>
      <c r="M258" s="311">
        <v>8172</v>
      </c>
      <c r="N258" s="311">
        <v>9065</v>
      </c>
      <c r="O258" s="311">
        <v>9956</v>
      </c>
      <c r="P258" s="312">
        <v>10843</v>
      </c>
      <c r="Q258" s="303" t="s">
        <v>13</v>
      </c>
    </row>
    <row r="259" spans="2:17">
      <c r="B259" s="330"/>
      <c r="C259" s="303" t="s">
        <v>14</v>
      </c>
      <c r="D259" s="310">
        <v>68870</v>
      </c>
      <c r="E259" s="311">
        <v>68645</v>
      </c>
      <c r="F259" s="311">
        <v>137067</v>
      </c>
      <c r="G259" s="311">
        <v>205265</v>
      </c>
      <c r="H259" s="311">
        <v>273240</v>
      </c>
      <c r="I259" s="311">
        <v>340994</v>
      </c>
      <c r="J259" s="311">
        <v>408526</v>
      </c>
      <c r="K259" s="311">
        <v>475839</v>
      </c>
      <c r="L259" s="311">
        <v>542931</v>
      </c>
      <c r="M259" s="311">
        <v>609805</v>
      </c>
      <c r="N259" s="311">
        <v>676460</v>
      </c>
      <c r="O259" s="311">
        <v>742898</v>
      </c>
      <c r="P259" s="311">
        <v>809119</v>
      </c>
      <c r="Q259" s="303" t="s">
        <v>14</v>
      </c>
    </row>
    <row r="260" spans="2:17">
      <c r="B260" s="330"/>
      <c r="C260" s="303" t="s">
        <v>125</v>
      </c>
      <c r="D260" s="310">
        <v>11644</v>
      </c>
      <c r="E260" s="311">
        <v>11606</v>
      </c>
      <c r="F260" s="311">
        <v>23174</v>
      </c>
      <c r="G260" s="311">
        <v>34704</v>
      </c>
      <c r="H260" s="311">
        <v>46197</v>
      </c>
      <c r="I260" s="311">
        <v>57652</v>
      </c>
      <c r="J260" s="311">
        <v>69070</v>
      </c>
      <c r="K260" s="311">
        <v>80451</v>
      </c>
      <c r="L260" s="311">
        <v>91794</v>
      </c>
      <c r="M260" s="311">
        <v>103101</v>
      </c>
      <c r="N260" s="311">
        <v>114370</v>
      </c>
      <c r="O260" s="311">
        <v>125603</v>
      </c>
      <c r="P260" s="312">
        <v>136799</v>
      </c>
      <c r="Q260" s="303" t="s">
        <v>125</v>
      </c>
    </row>
    <row r="261" spans="2:17">
      <c r="B261" s="331"/>
      <c r="C261" s="303" t="s">
        <v>28</v>
      </c>
      <c r="D261" s="320">
        <v>80514</v>
      </c>
      <c r="E261" s="321">
        <v>80251</v>
      </c>
      <c r="F261" s="321">
        <v>160241</v>
      </c>
      <c r="G261" s="321">
        <v>239969</v>
      </c>
      <c r="H261" s="321">
        <v>319437</v>
      </c>
      <c r="I261" s="321">
        <v>398646</v>
      </c>
      <c r="J261" s="321">
        <v>477596</v>
      </c>
      <c r="K261" s="321">
        <v>556290</v>
      </c>
      <c r="L261" s="321">
        <v>634725</v>
      </c>
      <c r="M261" s="321">
        <v>712906</v>
      </c>
      <c r="N261" s="321">
        <v>790830</v>
      </c>
      <c r="O261" s="321">
        <v>868501</v>
      </c>
      <c r="P261" s="325">
        <v>945918</v>
      </c>
      <c r="Q261" s="303" t="s">
        <v>28</v>
      </c>
    </row>
    <row r="262" spans="2:17">
      <c r="B262" s="329">
        <v>750000</v>
      </c>
      <c r="C262" s="306" t="s">
        <v>12</v>
      </c>
      <c r="D262" s="307">
        <v>71775</v>
      </c>
      <c r="E262" s="308">
        <v>71542</v>
      </c>
      <c r="F262" s="308">
        <v>142849</v>
      </c>
      <c r="G262" s="308">
        <v>213924</v>
      </c>
      <c r="H262" s="308">
        <v>284766</v>
      </c>
      <c r="I262" s="308">
        <v>355378</v>
      </c>
      <c r="J262" s="308">
        <v>425759</v>
      </c>
      <c r="K262" s="308">
        <v>495910</v>
      </c>
      <c r="L262" s="308">
        <v>565833</v>
      </c>
      <c r="M262" s="308">
        <v>635527</v>
      </c>
      <c r="N262" s="308">
        <v>704995</v>
      </c>
      <c r="O262" s="308">
        <v>774235</v>
      </c>
      <c r="P262" s="309">
        <v>843250</v>
      </c>
      <c r="Q262" s="306" t="s">
        <v>12</v>
      </c>
    </row>
    <row r="263" spans="2:17">
      <c r="B263" s="330"/>
      <c r="C263" s="303" t="s">
        <v>13</v>
      </c>
      <c r="D263" s="310">
        <v>975</v>
      </c>
      <c r="E263" s="311">
        <v>971</v>
      </c>
      <c r="F263" s="311">
        <v>1940</v>
      </c>
      <c r="G263" s="311">
        <v>2905</v>
      </c>
      <c r="H263" s="311">
        <v>3868</v>
      </c>
      <c r="I263" s="311">
        <v>4827</v>
      </c>
      <c r="J263" s="311">
        <v>5783</v>
      </c>
      <c r="K263" s="311">
        <v>6736</v>
      </c>
      <c r="L263" s="311">
        <v>7686</v>
      </c>
      <c r="M263" s="311">
        <v>8633</v>
      </c>
      <c r="N263" s="311">
        <v>9576</v>
      </c>
      <c r="O263" s="311">
        <v>10517</v>
      </c>
      <c r="P263" s="312">
        <v>11454</v>
      </c>
      <c r="Q263" s="303" t="s">
        <v>13</v>
      </c>
    </row>
    <row r="264" spans="2:17">
      <c r="B264" s="330"/>
      <c r="C264" s="303" t="s">
        <v>14</v>
      </c>
      <c r="D264" s="310">
        <v>72750</v>
      </c>
      <c r="E264" s="311">
        <v>72513</v>
      </c>
      <c r="F264" s="311">
        <v>144789</v>
      </c>
      <c r="G264" s="311">
        <v>216829</v>
      </c>
      <c r="H264" s="311">
        <v>288634</v>
      </c>
      <c r="I264" s="311">
        <v>360205</v>
      </c>
      <c r="J264" s="311">
        <v>431542</v>
      </c>
      <c r="K264" s="311">
        <v>502646</v>
      </c>
      <c r="L264" s="311">
        <v>573519</v>
      </c>
      <c r="M264" s="311">
        <v>644160</v>
      </c>
      <c r="N264" s="311">
        <v>714571</v>
      </c>
      <c r="O264" s="311">
        <v>784752</v>
      </c>
      <c r="P264" s="311">
        <v>854704</v>
      </c>
      <c r="Q264" s="303" t="s">
        <v>14</v>
      </c>
    </row>
    <row r="265" spans="2:17">
      <c r="B265" s="330"/>
      <c r="C265" s="303" t="s">
        <v>125</v>
      </c>
      <c r="D265" s="310">
        <v>12300</v>
      </c>
      <c r="E265" s="311">
        <v>12259</v>
      </c>
      <c r="F265" s="311">
        <v>24479</v>
      </c>
      <c r="G265" s="311">
        <v>36659</v>
      </c>
      <c r="H265" s="311">
        <v>48799</v>
      </c>
      <c r="I265" s="311">
        <v>60900</v>
      </c>
      <c r="J265" s="311">
        <v>72961</v>
      </c>
      <c r="K265" s="311">
        <v>84983</v>
      </c>
      <c r="L265" s="311">
        <v>96966</v>
      </c>
      <c r="M265" s="311">
        <v>108909</v>
      </c>
      <c r="N265" s="311">
        <v>120814</v>
      </c>
      <c r="O265" s="311">
        <v>132679</v>
      </c>
      <c r="P265" s="312">
        <v>144506</v>
      </c>
      <c r="Q265" s="303" t="s">
        <v>125</v>
      </c>
    </row>
    <row r="266" spans="2:17">
      <c r="B266" s="331"/>
      <c r="C266" s="303" t="s">
        <v>28</v>
      </c>
      <c r="D266" s="320">
        <v>85050</v>
      </c>
      <c r="E266" s="321">
        <v>84772</v>
      </c>
      <c r="F266" s="321">
        <v>169268</v>
      </c>
      <c r="G266" s="321">
        <v>253488</v>
      </c>
      <c r="H266" s="321">
        <v>337433</v>
      </c>
      <c r="I266" s="321">
        <v>421105</v>
      </c>
      <c r="J266" s="321">
        <v>504503</v>
      </c>
      <c r="K266" s="321">
        <v>587629</v>
      </c>
      <c r="L266" s="321">
        <v>670485</v>
      </c>
      <c r="M266" s="321">
        <v>753069</v>
      </c>
      <c r="N266" s="321">
        <v>835385</v>
      </c>
      <c r="O266" s="321">
        <v>917431</v>
      </c>
      <c r="P266" s="325">
        <v>999210</v>
      </c>
      <c r="Q266" s="303" t="s">
        <v>28</v>
      </c>
    </row>
    <row r="267" spans="2:17">
      <c r="B267" s="329">
        <v>790000</v>
      </c>
      <c r="C267" s="306" t="s">
        <v>12</v>
      </c>
      <c r="D267" s="307">
        <v>75603</v>
      </c>
      <c r="E267" s="308">
        <v>75357</v>
      </c>
      <c r="F267" s="308">
        <v>150468</v>
      </c>
      <c r="G267" s="308">
        <v>225333</v>
      </c>
      <c r="H267" s="308">
        <v>299954</v>
      </c>
      <c r="I267" s="308">
        <v>374332</v>
      </c>
      <c r="J267" s="308">
        <v>448465</v>
      </c>
      <c r="K267" s="308">
        <v>522359</v>
      </c>
      <c r="L267" s="308">
        <v>596010</v>
      </c>
      <c r="M267" s="308">
        <v>669422</v>
      </c>
      <c r="N267" s="308">
        <v>742594</v>
      </c>
      <c r="O267" s="308">
        <v>815527</v>
      </c>
      <c r="P267" s="309">
        <v>888223</v>
      </c>
      <c r="Q267" s="306" t="s">
        <v>12</v>
      </c>
    </row>
    <row r="268" spans="2:17">
      <c r="B268" s="330"/>
      <c r="C268" s="303" t="s">
        <v>13</v>
      </c>
      <c r="D268" s="310">
        <v>1027</v>
      </c>
      <c r="E268" s="311">
        <v>1023</v>
      </c>
      <c r="F268" s="311">
        <v>2043</v>
      </c>
      <c r="G268" s="311">
        <v>3060</v>
      </c>
      <c r="H268" s="311">
        <v>4074</v>
      </c>
      <c r="I268" s="311">
        <v>5084</v>
      </c>
      <c r="J268" s="311">
        <v>6092</v>
      </c>
      <c r="K268" s="311">
        <v>7095</v>
      </c>
      <c r="L268" s="311">
        <v>8096</v>
      </c>
      <c r="M268" s="311">
        <v>9093</v>
      </c>
      <c r="N268" s="311">
        <v>10087</v>
      </c>
      <c r="O268" s="311">
        <v>11078</v>
      </c>
      <c r="P268" s="312">
        <v>12065</v>
      </c>
      <c r="Q268" s="303" t="s">
        <v>13</v>
      </c>
    </row>
    <row r="269" spans="2:17">
      <c r="B269" s="330"/>
      <c r="C269" s="303" t="s">
        <v>14</v>
      </c>
      <c r="D269" s="310">
        <v>76630</v>
      </c>
      <c r="E269" s="311">
        <v>76380</v>
      </c>
      <c r="F269" s="311">
        <v>152511</v>
      </c>
      <c r="G269" s="311">
        <v>228393</v>
      </c>
      <c r="H269" s="311">
        <v>304028</v>
      </c>
      <c r="I269" s="311">
        <v>379416</v>
      </c>
      <c r="J269" s="311">
        <v>454557</v>
      </c>
      <c r="K269" s="311">
        <v>529454</v>
      </c>
      <c r="L269" s="311">
        <v>604106</v>
      </c>
      <c r="M269" s="311">
        <v>678515</v>
      </c>
      <c r="N269" s="311">
        <v>752681</v>
      </c>
      <c r="O269" s="311">
        <v>826605</v>
      </c>
      <c r="P269" s="311">
        <v>900288</v>
      </c>
      <c r="Q269" s="303" t="s">
        <v>14</v>
      </c>
    </row>
    <row r="270" spans="2:17">
      <c r="B270" s="330"/>
      <c r="C270" s="303" t="s">
        <v>125</v>
      </c>
      <c r="D270" s="310">
        <v>12956</v>
      </c>
      <c r="E270" s="311">
        <v>12913</v>
      </c>
      <c r="F270" s="311">
        <v>25785</v>
      </c>
      <c r="G270" s="311">
        <v>38614</v>
      </c>
      <c r="H270" s="311">
        <v>51402</v>
      </c>
      <c r="I270" s="311">
        <v>64148</v>
      </c>
      <c r="J270" s="311">
        <v>76853</v>
      </c>
      <c r="K270" s="311">
        <v>89515</v>
      </c>
      <c r="L270" s="311">
        <v>102137</v>
      </c>
      <c r="M270" s="311">
        <v>114718</v>
      </c>
      <c r="N270" s="311">
        <v>127257</v>
      </c>
      <c r="O270" s="311">
        <v>139755</v>
      </c>
      <c r="P270" s="312">
        <v>152213</v>
      </c>
      <c r="Q270" s="303" t="s">
        <v>125</v>
      </c>
    </row>
    <row r="271" spans="2:17">
      <c r="B271" s="331"/>
      <c r="C271" s="303" t="s">
        <v>28</v>
      </c>
      <c r="D271" s="320">
        <v>89586</v>
      </c>
      <c r="E271" s="321">
        <v>89293</v>
      </c>
      <c r="F271" s="321">
        <v>178296</v>
      </c>
      <c r="G271" s="321">
        <v>267007</v>
      </c>
      <c r="H271" s="321">
        <v>355430</v>
      </c>
      <c r="I271" s="321">
        <v>443564</v>
      </c>
      <c r="J271" s="321">
        <v>531410</v>
      </c>
      <c r="K271" s="321">
        <v>618969</v>
      </c>
      <c r="L271" s="321">
        <v>706243</v>
      </c>
      <c r="M271" s="321">
        <v>793233</v>
      </c>
      <c r="N271" s="321">
        <v>879938</v>
      </c>
      <c r="O271" s="321">
        <v>966360</v>
      </c>
      <c r="P271" s="325">
        <v>1052501</v>
      </c>
      <c r="Q271" s="303" t="s">
        <v>28</v>
      </c>
    </row>
    <row r="272" spans="2:17">
      <c r="B272" s="329">
        <v>830000</v>
      </c>
      <c r="C272" s="306" t="s">
        <v>12</v>
      </c>
      <c r="D272" s="307">
        <v>79431</v>
      </c>
      <c r="E272" s="308">
        <v>79172</v>
      </c>
      <c r="F272" s="308">
        <v>158086</v>
      </c>
      <c r="G272" s="308">
        <v>236742</v>
      </c>
      <c r="H272" s="308">
        <v>315141</v>
      </c>
      <c r="I272" s="308">
        <v>393284</v>
      </c>
      <c r="J272" s="308">
        <v>471173</v>
      </c>
      <c r="K272" s="308">
        <v>548807</v>
      </c>
      <c r="L272" s="308">
        <v>626188</v>
      </c>
      <c r="M272" s="308">
        <v>703317</v>
      </c>
      <c r="N272" s="308">
        <v>780194</v>
      </c>
      <c r="O272" s="308">
        <v>856819</v>
      </c>
      <c r="P272" s="309">
        <v>933196</v>
      </c>
      <c r="Q272" s="306" t="s">
        <v>12</v>
      </c>
    </row>
    <row r="273" spans="2:17">
      <c r="B273" s="330"/>
      <c r="C273" s="303" t="s">
        <v>13</v>
      </c>
      <c r="D273" s="310">
        <v>1079</v>
      </c>
      <c r="E273" s="311">
        <v>1075</v>
      </c>
      <c r="F273" s="311">
        <v>2147</v>
      </c>
      <c r="G273" s="311">
        <v>3215</v>
      </c>
      <c r="H273" s="311">
        <v>4280</v>
      </c>
      <c r="I273" s="311">
        <v>5342</v>
      </c>
      <c r="J273" s="311">
        <v>6400</v>
      </c>
      <c r="K273" s="311">
        <v>7455</v>
      </c>
      <c r="L273" s="311">
        <v>8506</v>
      </c>
      <c r="M273" s="311">
        <v>9553</v>
      </c>
      <c r="N273" s="311">
        <v>10598</v>
      </c>
      <c r="O273" s="311">
        <v>11639</v>
      </c>
      <c r="P273" s="312">
        <v>12676</v>
      </c>
      <c r="Q273" s="303" t="s">
        <v>13</v>
      </c>
    </row>
    <row r="274" spans="2:17">
      <c r="B274" s="330"/>
      <c r="C274" s="303" t="s">
        <v>14</v>
      </c>
      <c r="D274" s="310">
        <v>80510</v>
      </c>
      <c r="E274" s="311">
        <v>80247</v>
      </c>
      <c r="F274" s="311">
        <v>160233</v>
      </c>
      <c r="G274" s="311">
        <v>239957</v>
      </c>
      <c r="H274" s="311">
        <v>319421</v>
      </c>
      <c r="I274" s="311">
        <v>398626</v>
      </c>
      <c r="J274" s="311">
        <v>477573</v>
      </c>
      <c r="K274" s="311">
        <v>556262</v>
      </c>
      <c r="L274" s="311">
        <v>634694</v>
      </c>
      <c r="M274" s="311">
        <v>712870</v>
      </c>
      <c r="N274" s="311">
        <v>790792</v>
      </c>
      <c r="O274" s="311">
        <v>868458</v>
      </c>
      <c r="P274" s="311">
        <v>945872</v>
      </c>
      <c r="Q274" s="303" t="s">
        <v>14</v>
      </c>
    </row>
    <row r="275" spans="2:17">
      <c r="B275" s="330"/>
      <c r="C275" s="303" t="s">
        <v>125</v>
      </c>
      <c r="D275" s="310">
        <v>13612</v>
      </c>
      <c r="E275" s="311">
        <v>13567</v>
      </c>
      <c r="F275" s="311">
        <v>27090</v>
      </c>
      <c r="G275" s="311">
        <v>40570</v>
      </c>
      <c r="H275" s="311">
        <v>54005</v>
      </c>
      <c r="I275" s="311">
        <v>67396</v>
      </c>
      <c r="J275" s="311">
        <v>80744</v>
      </c>
      <c r="K275" s="311">
        <v>94048</v>
      </c>
      <c r="L275" s="311">
        <v>107309</v>
      </c>
      <c r="M275" s="311">
        <v>120526</v>
      </c>
      <c r="N275" s="311">
        <v>133700</v>
      </c>
      <c r="O275" s="311">
        <v>146832</v>
      </c>
      <c r="P275" s="312">
        <v>159920</v>
      </c>
      <c r="Q275" s="303" t="s">
        <v>125</v>
      </c>
    </row>
    <row r="276" spans="2:17">
      <c r="B276" s="331"/>
      <c r="C276" s="303" t="s">
        <v>28</v>
      </c>
      <c r="D276" s="320">
        <v>94122</v>
      </c>
      <c r="E276" s="321">
        <v>93814</v>
      </c>
      <c r="F276" s="321">
        <v>187323</v>
      </c>
      <c r="G276" s="321">
        <v>280527</v>
      </c>
      <c r="H276" s="321">
        <v>373426</v>
      </c>
      <c r="I276" s="321">
        <v>466022</v>
      </c>
      <c r="J276" s="321">
        <v>558317</v>
      </c>
      <c r="K276" s="321">
        <v>650310</v>
      </c>
      <c r="L276" s="321">
        <v>742003</v>
      </c>
      <c r="M276" s="321">
        <v>833396</v>
      </c>
      <c r="N276" s="321">
        <v>924492</v>
      </c>
      <c r="O276" s="321">
        <v>1015290</v>
      </c>
      <c r="P276" s="325">
        <v>1105792</v>
      </c>
      <c r="Q276" s="303" t="s">
        <v>28</v>
      </c>
    </row>
    <row r="277" spans="2:17">
      <c r="B277" s="329">
        <v>880000</v>
      </c>
      <c r="C277" s="306" t="s">
        <v>12</v>
      </c>
      <c r="D277" s="307">
        <v>84216</v>
      </c>
      <c r="E277" s="308">
        <v>83941</v>
      </c>
      <c r="F277" s="308">
        <v>167609</v>
      </c>
      <c r="G277" s="308">
        <v>251003</v>
      </c>
      <c r="H277" s="308">
        <v>334126</v>
      </c>
      <c r="I277" s="308">
        <v>416976</v>
      </c>
      <c r="J277" s="308">
        <v>499556</v>
      </c>
      <c r="K277" s="308">
        <v>581868</v>
      </c>
      <c r="L277" s="308">
        <v>663911</v>
      </c>
      <c r="M277" s="308">
        <v>745685</v>
      </c>
      <c r="N277" s="308">
        <v>827194</v>
      </c>
      <c r="O277" s="308">
        <v>908435</v>
      </c>
      <c r="P277" s="309">
        <v>989412</v>
      </c>
      <c r="Q277" s="306" t="s">
        <v>12</v>
      </c>
    </row>
    <row r="278" spans="2:17">
      <c r="B278" s="330"/>
      <c r="C278" s="303" t="s">
        <v>13</v>
      </c>
      <c r="D278" s="310">
        <v>1144</v>
      </c>
      <c r="E278" s="311">
        <v>1140</v>
      </c>
      <c r="F278" s="311">
        <v>2276</v>
      </c>
      <c r="G278" s="311">
        <v>3409</v>
      </c>
      <c r="H278" s="311">
        <v>4538</v>
      </c>
      <c r="I278" s="311">
        <v>5664</v>
      </c>
      <c r="J278" s="311">
        <v>6786</v>
      </c>
      <c r="K278" s="311">
        <v>7904</v>
      </c>
      <c r="L278" s="311">
        <v>9018</v>
      </c>
      <c r="M278" s="311">
        <v>10129</v>
      </c>
      <c r="N278" s="311">
        <v>11236</v>
      </c>
      <c r="O278" s="311">
        <v>12340</v>
      </c>
      <c r="P278" s="312">
        <v>13440</v>
      </c>
      <c r="Q278" s="303" t="s">
        <v>13</v>
      </c>
    </row>
    <row r="279" spans="2:17">
      <c r="B279" s="330"/>
      <c r="C279" s="303" t="s">
        <v>14</v>
      </c>
      <c r="D279" s="310">
        <v>85360</v>
      </c>
      <c r="E279" s="311">
        <v>85081</v>
      </c>
      <c r="F279" s="311">
        <v>169885</v>
      </c>
      <c r="G279" s="311">
        <v>254412</v>
      </c>
      <c r="H279" s="311">
        <v>338664</v>
      </c>
      <c r="I279" s="311">
        <v>422640</v>
      </c>
      <c r="J279" s="311">
        <v>506342</v>
      </c>
      <c r="K279" s="311">
        <v>589772</v>
      </c>
      <c r="L279" s="311">
        <v>672929</v>
      </c>
      <c r="M279" s="311">
        <v>755814</v>
      </c>
      <c r="N279" s="311">
        <v>838430</v>
      </c>
      <c r="O279" s="311">
        <v>920775</v>
      </c>
      <c r="P279" s="311">
        <v>1002852</v>
      </c>
      <c r="Q279" s="303" t="s">
        <v>14</v>
      </c>
    </row>
    <row r="280" spans="2:17">
      <c r="B280" s="330"/>
      <c r="C280" s="303" t="s">
        <v>125</v>
      </c>
      <c r="D280" s="310">
        <v>14432</v>
      </c>
      <c r="E280" s="311">
        <v>14384</v>
      </c>
      <c r="F280" s="311">
        <v>28722</v>
      </c>
      <c r="G280" s="311">
        <v>43014</v>
      </c>
      <c r="H280" s="311">
        <v>57258</v>
      </c>
      <c r="I280" s="311">
        <v>71456</v>
      </c>
      <c r="J280" s="311">
        <v>85608</v>
      </c>
      <c r="K280" s="311">
        <v>99713</v>
      </c>
      <c r="L280" s="311">
        <v>113773</v>
      </c>
      <c r="M280" s="311">
        <v>127787</v>
      </c>
      <c r="N280" s="311">
        <v>141755</v>
      </c>
      <c r="O280" s="311">
        <v>155677</v>
      </c>
      <c r="P280" s="312">
        <v>169554</v>
      </c>
      <c r="Q280" s="303" t="s">
        <v>125</v>
      </c>
    </row>
    <row r="281" spans="2:17">
      <c r="B281" s="331"/>
      <c r="C281" s="303" t="s">
        <v>28</v>
      </c>
      <c r="D281" s="320">
        <v>99792</v>
      </c>
      <c r="E281" s="321">
        <v>99465</v>
      </c>
      <c r="F281" s="321">
        <v>198607</v>
      </c>
      <c r="G281" s="321">
        <v>297426</v>
      </c>
      <c r="H281" s="321">
        <v>395922</v>
      </c>
      <c r="I281" s="321">
        <v>494096</v>
      </c>
      <c r="J281" s="321">
        <v>591950</v>
      </c>
      <c r="K281" s="321">
        <v>689485</v>
      </c>
      <c r="L281" s="321">
        <v>786702</v>
      </c>
      <c r="M281" s="321">
        <v>883601</v>
      </c>
      <c r="N281" s="321">
        <v>980185</v>
      </c>
      <c r="O281" s="321">
        <v>1076452</v>
      </c>
      <c r="P281" s="325">
        <v>1172406</v>
      </c>
      <c r="Q281" s="303" t="s">
        <v>28</v>
      </c>
    </row>
    <row r="282" spans="2:17">
      <c r="B282" s="329">
        <v>930000</v>
      </c>
      <c r="C282" s="306" t="s">
        <v>12</v>
      </c>
      <c r="D282" s="307">
        <v>89001</v>
      </c>
      <c r="E282" s="308">
        <v>88711</v>
      </c>
      <c r="F282" s="308">
        <v>177132</v>
      </c>
      <c r="G282" s="308">
        <v>265265</v>
      </c>
      <c r="H282" s="308">
        <v>353110</v>
      </c>
      <c r="I282" s="308">
        <v>440668</v>
      </c>
      <c r="J282" s="308">
        <v>527941</v>
      </c>
      <c r="K282" s="308">
        <v>614928</v>
      </c>
      <c r="L282" s="308">
        <v>701632</v>
      </c>
      <c r="M282" s="308">
        <v>788053</v>
      </c>
      <c r="N282" s="308">
        <v>874193</v>
      </c>
      <c r="O282" s="308">
        <v>960051</v>
      </c>
      <c r="P282" s="309">
        <v>1045629</v>
      </c>
      <c r="Q282" s="306" t="s">
        <v>12</v>
      </c>
    </row>
    <row r="283" spans="2:17">
      <c r="B283" s="330"/>
      <c r="C283" s="303" t="s">
        <v>13</v>
      </c>
      <c r="D283" s="310">
        <v>1209</v>
      </c>
      <c r="E283" s="311">
        <v>1205</v>
      </c>
      <c r="F283" s="311">
        <v>2406</v>
      </c>
      <c r="G283" s="311">
        <v>3603</v>
      </c>
      <c r="H283" s="311">
        <v>4796</v>
      </c>
      <c r="I283" s="311">
        <v>5986</v>
      </c>
      <c r="J283" s="311">
        <v>7171</v>
      </c>
      <c r="K283" s="311">
        <v>8353</v>
      </c>
      <c r="L283" s="311">
        <v>9531</v>
      </c>
      <c r="M283" s="311">
        <v>10705</v>
      </c>
      <c r="N283" s="311">
        <v>11875</v>
      </c>
      <c r="O283" s="311">
        <v>13041</v>
      </c>
      <c r="P283" s="312">
        <v>14203</v>
      </c>
      <c r="Q283" s="303" t="s">
        <v>13</v>
      </c>
    </row>
    <row r="284" spans="2:17">
      <c r="B284" s="330"/>
      <c r="C284" s="303" t="s">
        <v>14</v>
      </c>
      <c r="D284" s="310">
        <v>90210</v>
      </c>
      <c r="E284" s="311">
        <v>89916</v>
      </c>
      <c r="F284" s="311">
        <v>179538</v>
      </c>
      <c r="G284" s="311">
        <v>268868</v>
      </c>
      <c r="H284" s="311">
        <v>357906</v>
      </c>
      <c r="I284" s="311">
        <v>446654</v>
      </c>
      <c r="J284" s="311">
        <v>535112</v>
      </c>
      <c r="K284" s="311">
        <v>623281</v>
      </c>
      <c r="L284" s="311">
        <v>711163</v>
      </c>
      <c r="M284" s="311">
        <v>798758</v>
      </c>
      <c r="N284" s="311">
        <v>886068</v>
      </c>
      <c r="O284" s="311">
        <v>973092</v>
      </c>
      <c r="P284" s="311">
        <v>1059832</v>
      </c>
      <c r="Q284" s="303" t="s">
        <v>14</v>
      </c>
    </row>
    <row r="285" spans="2:17">
      <c r="B285" s="330"/>
      <c r="C285" s="303" t="s">
        <v>125</v>
      </c>
      <c r="D285" s="310">
        <v>15252</v>
      </c>
      <c r="E285" s="311">
        <v>15202</v>
      </c>
      <c r="F285" s="311">
        <v>30354</v>
      </c>
      <c r="G285" s="311">
        <v>45458</v>
      </c>
      <c r="H285" s="311">
        <v>60511</v>
      </c>
      <c r="I285" s="311">
        <v>75516</v>
      </c>
      <c r="J285" s="311">
        <v>90472</v>
      </c>
      <c r="K285" s="311">
        <v>105379</v>
      </c>
      <c r="L285" s="311">
        <v>120237</v>
      </c>
      <c r="M285" s="311">
        <v>135047</v>
      </c>
      <c r="N285" s="311">
        <v>149809</v>
      </c>
      <c r="O285" s="311">
        <v>164522</v>
      </c>
      <c r="P285" s="312">
        <v>179188</v>
      </c>
      <c r="Q285" s="303" t="s">
        <v>125</v>
      </c>
    </row>
    <row r="286" spans="2:17">
      <c r="B286" s="331"/>
      <c r="C286" s="303" t="s">
        <v>28</v>
      </c>
      <c r="D286" s="320">
        <v>105462</v>
      </c>
      <c r="E286" s="321">
        <v>105118</v>
      </c>
      <c r="F286" s="321">
        <v>209892</v>
      </c>
      <c r="G286" s="321">
        <v>314326</v>
      </c>
      <c r="H286" s="321">
        <v>418417</v>
      </c>
      <c r="I286" s="321">
        <v>522170</v>
      </c>
      <c r="J286" s="321">
        <v>625584</v>
      </c>
      <c r="K286" s="321">
        <v>728660</v>
      </c>
      <c r="L286" s="321">
        <v>831400</v>
      </c>
      <c r="M286" s="321">
        <v>933805</v>
      </c>
      <c r="N286" s="321">
        <v>1035877</v>
      </c>
      <c r="O286" s="321">
        <v>1137614</v>
      </c>
      <c r="P286" s="325">
        <v>1239020</v>
      </c>
      <c r="Q286" s="303" t="s">
        <v>28</v>
      </c>
    </row>
    <row r="288" spans="2:17">
      <c r="B288" s="302"/>
      <c r="C288" s="297" t="s">
        <v>29</v>
      </c>
      <c r="D288" s="313" t="s">
        <v>15</v>
      </c>
      <c r="E288" s="314">
        <v>1.00327374</v>
      </c>
      <c r="F288" s="314">
        <v>1.0065582</v>
      </c>
      <c r="G288" s="314">
        <v>1.0098534100000001</v>
      </c>
      <c r="H288" s="314">
        <v>1.0131593999999999</v>
      </c>
      <c r="I288" s="314">
        <v>1.0164762199999999</v>
      </c>
      <c r="J288" s="314">
        <v>1.0198039000000001</v>
      </c>
      <c r="K288" s="314">
        <v>1.02314248</v>
      </c>
      <c r="L288" s="314">
        <v>1.0264919800000001</v>
      </c>
      <c r="M288" s="314">
        <v>1.0298524499999999</v>
      </c>
      <c r="N288" s="314">
        <v>1.03322391</v>
      </c>
      <c r="O288" s="314">
        <v>1.03660642</v>
      </c>
      <c r="P288" s="315">
        <v>1.04</v>
      </c>
      <c r="Q288" s="302"/>
    </row>
    <row r="289" spans="2:17">
      <c r="B289" s="302"/>
      <c r="C289" s="298"/>
      <c r="D289" s="310"/>
      <c r="E289" s="311"/>
      <c r="F289" s="311"/>
      <c r="G289" s="311"/>
      <c r="H289" s="311"/>
      <c r="I289" s="311"/>
      <c r="J289" s="311"/>
      <c r="K289" s="311"/>
      <c r="L289" s="311"/>
      <c r="M289" s="311"/>
      <c r="N289" s="311"/>
      <c r="O289" s="311"/>
      <c r="P289" s="312"/>
      <c r="Q289" s="302"/>
    </row>
    <row r="290" spans="2:17">
      <c r="B290" s="302"/>
      <c r="C290" s="298"/>
      <c r="D290" s="310"/>
      <c r="E290" s="316" t="s">
        <v>16</v>
      </c>
      <c r="F290" s="311" t="s">
        <v>17</v>
      </c>
      <c r="G290" s="311"/>
      <c r="H290" s="311"/>
      <c r="I290" s="311"/>
      <c r="J290" s="311"/>
      <c r="K290" s="311"/>
      <c r="L290" s="311"/>
      <c r="M290" s="317" t="s">
        <v>18</v>
      </c>
      <c r="N290" s="318">
        <v>95.7</v>
      </c>
      <c r="O290" s="319" t="s">
        <v>19</v>
      </c>
      <c r="P290" s="328" t="s">
        <v>30</v>
      </c>
      <c r="Q290" s="302"/>
    </row>
    <row r="291" spans="2:17">
      <c r="B291" s="302"/>
      <c r="C291" s="298"/>
      <c r="D291" s="310"/>
      <c r="E291" s="316" t="s">
        <v>20</v>
      </c>
      <c r="F291" s="311" t="s">
        <v>21</v>
      </c>
      <c r="G291" s="311"/>
      <c r="H291" s="311"/>
      <c r="I291" s="311"/>
      <c r="J291" s="311"/>
      <c r="K291" s="311"/>
      <c r="L291" s="311"/>
      <c r="M291" s="317" t="s">
        <v>22</v>
      </c>
      <c r="N291" s="318">
        <v>16.399999999999999</v>
      </c>
      <c r="O291" s="319" t="s">
        <v>19</v>
      </c>
      <c r="P291" s="328" t="s">
        <v>31</v>
      </c>
      <c r="Q291" s="302"/>
    </row>
    <row r="292" spans="2:17">
      <c r="B292" s="302"/>
      <c r="C292" s="298"/>
      <c r="D292" s="310"/>
      <c r="E292" s="311"/>
      <c r="F292" s="311"/>
      <c r="G292" s="311"/>
      <c r="H292" s="311"/>
      <c r="I292" s="311"/>
      <c r="J292" s="311"/>
      <c r="K292" s="311"/>
      <c r="L292" s="311"/>
      <c r="M292" s="316" t="s">
        <v>14</v>
      </c>
      <c r="N292" s="318">
        <v>112.1</v>
      </c>
      <c r="O292" s="319" t="s">
        <v>19</v>
      </c>
      <c r="P292" s="312"/>
      <c r="Q292" s="302"/>
    </row>
    <row r="293" spans="2:17">
      <c r="B293" s="302"/>
      <c r="C293" s="298"/>
      <c r="D293" s="310"/>
      <c r="E293" s="311"/>
      <c r="F293" s="311"/>
      <c r="G293" s="311"/>
      <c r="H293" s="311"/>
      <c r="I293" s="311"/>
      <c r="J293" s="311"/>
      <c r="K293" s="311"/>
      <c r="L293" s="311"/>
      <c r="M293" s="317" t="s">
        <v>23</v>
      </c>
      <c r="N293" s="318">
        <v>1.3</v>
      </c>
      <c r="O293" s="319" t="s">
        <v>19</v>
      </c>
      <c r="P293" s="328" t="s">
        <v>31</v>
      </c>
      <c r="Q293" s="302"/>
    </row>
    <row r="294" spans="2:17">
      <c r="B294" s="302"/>
      <c r="C294" s="299"/>
      <c r="D294" s="320"/>
      <c r="E294" s="321"/>
      <c r="F294" s="321"/>
      <c r="G294" s="321"/>
      <c r="H294" s="321"/>
      <c r="I294" s="321"/>
      <c r="J294" s="321"/>
      <c r="K294" s="321"/>
      <c r="L294" s="321"/>
      <c r="M294" s="322" t="s">
        <v>24</v>
      </c>
      <c r="N294" s="323">
        <v>113.4</v>
      </c>
      <c r="O294" s="324" t="s">
        <v>19</v>
      </c>
      <c r="P294" s="325"/>
      <c r="Q294" s="302"/>
    </row>
    <row r="295" spans="2:17" ht="21">
      <c r="B295" s="300" t="s">
        <v>144</v>
      </c>
      <c r="C295" s="300"/>
      <c r="D295" s="300"/>
      <c r="E295" s="300"/>
      <c r="F295" s="300"/>
      <c r="G295" s="300"/>
      <c r="H295" s="300"/>
      <c r="I295" s="300"/>
      <c r="J295" s="300"/>
      <c r="K295" s="300"/>
      <c r="L295" s="300"/>
      <c r="M295" s="300"/>
      <c r="N295" s="300"/>
      <c r="O295" s="300"/>
      <c r="P295" s="300"/>
      <c r="Q295" s="327"/>
    </row>
    <row r="296" spans="2:17" ht="14.25">
      <c r="B296" s="326"/>
      <c r="C296" s="326"/>
      <c r="D296" s="326"/>
      <c r="E296" s="326"/>
      <c r="F296" s="326"/>
      <c r="G296" s="326"/>
      <c r="H296" s="326"/>
      <c r="I296" s="326"/>
      <c r="J296" s="326"/>
      <c r="K296" s="326"/>
      <c r="L296" s="326"/>
      <c r="M296" s="326"/>
      <c r="N296" s="326"/>
      <c r="O296" s="326"/>
      <c r="P296" s="326"/>
      <c r="Q296" s="326"/>
    </row>
    <row r="297" spans="2:17" ht="17.25">
      <c r="B297" s="301" t="s">
        <v>145</v>
      </c>
      <c r="C297" s="301"/>
      <c r="D297" s="301"/>
      <c r="E297" s="301"/>
      <c r="F297" s="301"/>
      <c r="G297" s="301"/>
      <c r="H297" s="301"/>
      <c r="I297" s="301"/>
      <c r="J297" s="301"/>
      <c r="K297" s="301"/>
      <c r="L297" s="301"/>
      <c r="M297" s="301"/>
      <c r="N297" s="301"/>
      <c r="O297" s="301"/>
      <c r="P297" s="301"/>
      <c r="Q297" s="302"/>
    </row>
    <row r="298" spans="2:17">
      <c r="B298" s="303" t="s">
        <v>25</v>
      </c>
      <c r="C298" s="303"/>
      <c r="D298" s="304" t="s">
        <v>26</v>
      </c>
      <c r="E298" s="305" t="s">
        <v>0</v>
      </c>
      <c r="F298" s="305" t="s">
        <v>1</v>
      </c>
      <c r="G298" s="305" t="s">
        <v>2</v>
      </c>
      <c r="H298" s="305" t="s">
        <v>3</v>
      </c>
      <c r="I298" s="305" t="s">
        <v>4</v>
      </c>
      <c r="J298" s="305" t="s">
        <v>5</v>
      </c>
      <c r="K298" s="305" t="s">
        <v>6</v>
      </c>
      <c r="L298" s="305" t="s">
        <v>7</v>
      </c>
      <c r="M298" s="305" t="s">
        <v>8</v>
      </c>
      <c r="N298" s="305" t="s">
        <v>9</v>
      </c>
      <c r="O298" s="305" t="s">
        <v>10</v>
      </c>
      <c r="P298" s="305" t="s">
        <v>11</v>
      </c>
      <c r="Q298" s="305"/>
    </row>
    <row r="299" spans="2:17">
      <c r="B299" s="329">
        <v>980000</v>
      </c>
      <c r="C299" s="306" t="s">
        <v>12</v>
      </c>
      <c r="D299" s="307">
        <v>93786</v>
      </c>
      <c r="E299" s="308">
        <v>93481</v>
      </c>
      <c r="F299" s="308">
        <v>186655</v>
      </c>
      <c r="G299" s="308">
        <v>279526</v>
      </c>
      <c r="H299" s="308">
        <v>372094</v>
      </c>
      <c r="I299" s="308">
        <v>464360</v>
      </c>
      <c r="J299" s="308">
        <v>556324</v>
      </c>
      <c r="K299" s="308">
        <v>647989</v>
      </c>
      <c r="L299" s="308">
        <v>739355</v>
      </c>
      <c r="M299" s="308">
        <v>830422</v>
      </c>
      <c r="N299" s="308">
        <v>921193</v>
      </c>
      <c r="O299" s="308">
        <v>1011667</v>
      </c>
      <c r="P299" s="309">
        <v>1101846</v>
      </c>
      <c r="Q299" s="306" t="s">
        <v>12</v>
      </c>
    </row>
    <row r="300" spans="2:17">
      <c r="B300" s="330"/>
      <c r="C300" s="303" t="s">
        <v>13</v>
      </c>
      <c r="D300" s="310">
        <v>1274</v>
      </c>
      <c r="E300" s="311">
        <v>1269</v>
      </c>
      <c r="F300" s="311">
        <v>2535</v>
      </c>
      <c r="G300" s="311">
        <v>3797</v>
      </c>
      <c r="H300" s="311">
        <v>5054</v>
      </c>
      <c r="I300" s="311">
        <v>6307</v>
      </c>
      <c r="J300" s="311">
        <v>7557</v>
      </c>
      <c r="K300" s="311">
        <v>8802</v>
      </c>
      <c r="L300" s="311">
        <v>10043</v>
      </c>
      <c r="M300" s="311">
        <v>11280</v>
      </c>
      <c r="N300" s="311">
        <v>12513</v>
      </c>
      <c r="O300" s="311">
        <v>13742</v>
      </c>
      <c r="P300" s="312">
        <v>14967</v>
      </c>
      <c r="Q300" s="303" t="s">
        <v>13</v>
      </c>
    </row>
    <row r="301" spans="2:17">
      <c r="B301" s="330"/>
      <c r="C301" s="303" t="s">
        <v>14</v>
      </c>
      <c r="D301" s="310">
        <v>95060</v>
      </c>
      <c r="E301" s="311">
        <v>94750</v>
      </c>
      <c r="F301" s="311">
        <v>189190</v>
      </c>
      <c r="G301" s="311">
        <v>283323</v>
      </c>
      <c r="H301" s="311">
        <v>377148</v>
      </c>
      <c r="I301" s="311">
        <v>470667</v>
      </c>
      <c r="J301" s="311">
        <v>563881</v>
      </c>
      <c r="K301" s="311">
        <v>656791</v>
      </c>
      <c r="L301" s="311">
        <v>749398</v>
      </c>
      <c r="M301" s="311">
        <v>841702</v>
      </c>
      <c r="N301" s="311">
        <v>933706</v>
      </c>
      <c r="O301" s="311">
        <v>1025409</v>
      </c>
      <c r="P301" s="311">
        <v>1116813</v>
      </c>
      <c r="Q301" s="303" t="s">
        <v>14</v>
      </c>
    </row>
    <row r="302" spans="2:17">
      <c r="B302" s="330"/>
      <c r="C302" s="303" t="s">
        <v>125</v>
      </c>
      <c r="D302" s="310">
        <v>16072</v>
      </c>
      <c r="E302" s="311">
        <v>16019</v>
      </c>
      <c r="F302" s="311">
        <v>31986</v>
      </c>
      <c r="G302" s="311">
        <v>47902</v>
      </c>
      <c r="H302" s="311">
        <v>63765</v>
      </c>
      <c r="I302" s="311">
        <v>79576</v>
      </c>
      <c r="J302" s="311">
        <v>95336</v>
      </c>
      <c r="K302" s="311">
        <v>111045</v>
      </c>
      <c r="L302" s="311">
        <v>126702</v>
      </c>
      <c r="M302" s="311">
        <v>142308</v>
      </c>
      <c r="N302" s="311">
        <v>157863</v>
      </c>
      <c r="O302" s="311">
        <v>173368</v>
      </c>
      <c r="P302" s="312">
        <v>188821</v>
      </c>
      <c r="Q302" s="303" t="s">
        <v>125</v>
      </c>
    </row>
    <row r="303" spans="2:17">
      <c r="B303" s="331"/>
      <c r="C303" s="303" t="s">
        <v>28</v>
      </c>
      <c r="D303" s="320">
        <v>111132</v>
      </c>
      <c r="E303" s="321">
        <v>110769</v>
      </c>
      <c r="F303" s="321">
        <v>221176</v>
      </c>
      <c r="G303" s="321">
        <v>331225</v>
      </c>
      <c r="H303" s="321">
        <v>440913</v>
      </c>
      <c r="I303" s="321">
        <v>550243</v>
      </c>
      <c r="J303" s="321">
        <v>659217</v>
      </c>
      <c r="K303" s="321">
        <v>767836</v>
      </c>
      <c r="L303" s="321">
        <v>876100</v>
      </c>
      <c r="M303" s="321">
        <v>984010</v>
      </c>
      <c r="N303" s="321">
        <v>1091569</v>
      </c>
      <c r="O303" s="321">
        <v>1198777</v>
      </c>
      <c r="P303" s="325">
        <v>1305634</v>
      </c>
      <c r="Q303" s="303" t="s">
        <v>28</v>
      </c>
    </row>
    <row r="304" spans="2:17">
      <c r="B304" s="329">
        <v>1030000</v>
      </c>
      <c r="C304" s="306" t="s">
        <v>12</v>
      </c>
      <c r="D304" s="307">
        <v>98571</v>
      </c>
      <c r="E304" s="308">
        <v>98250</v>
      </c>
      <c r="F304" s="308">
        <v>196179</v>
      </c>
      <c r="G304" s="308">
        <v>293788</v>
      </c>
      <c r="H304" s="308">
        <v>391078</v>
      </c>
      <c r="I304" s="308">
        <v>488052</v>
      </c>
      <c r="J304" s="308">
        <v>584709</v>
      </c>
      <c r="K304" s="308">
        <v>681050</v>
      </c>
      <c r="L304" s="308">
        <v>777077</v>
      </c>
      <c r="M304" s="308">
        <v>872790</v>
      </c>
      <c r="N304" s="308">
        <v>968192</v>
      </c>
      <c r="O304" s="308">
        <v>1063283</v>
      </c>
      <c r="P304" s="309">
        <v>1158062</v>
      </c>
      <c r="Q304" s="306" t="s">
        <v>12</v>
      </c>
    </row>
    <row r="305" spans="2:17">
      <c r="B305" s="330"/>
      <c r="C305" s="303" t="s">
        <v>13</v>
      </c>
      <c r="D305" s="310">
        <v>1339</v>
      </c>
      <c r="E305" s="311">
        <v>1334</v>
      </c>
      <c r="F305" s="311">
        <v>2664</v>
      </c>
      <c r="G305" s="311">
        <v>3990</v>
      </c>
      <c r="H305" s="311">
        <v>5312</v>
      </c>
      <c r="I305" s="311">
        <v>6629</v>
      </c>
      <c r="J305" s="311">
        <v>7942</v>
      </c>
      <c r="K305" s="311">
        <v>9251</v>
      </c>
      <c r="L305" s="311">
        <v>10555</v>
      </c>
      <c r="M305" s="311">
        <v>11856</v>
      </c>
      <c r="N305" s="311">
        <v>13152</v>
      </c>
      <c r="O305" s="311">
        <v>14443</v>
      </c>
      <c r="P305" s="312">
        <v>15731</v>
      </c>
      <c r="Q305" s="303" t="s">
        <v>13</v>
      </c>
    </row>
    <row r="306" spans="2:17">
      <c r="B306" s="330"/>
      <c r="C306" s="303" t="s">
        <v>14</v>
      </c>
      <c r="D306" s="310">
        <v>99910</v>
      </c>
      <c r="E306" s="311">
        <v>99584</v>
      </c>
      <c r="F306" s="311">
        <v>198843</v>
      </c>
      <c r="G306" s="311">
        <v>297778</v>
      </c>
      <c r="H306" s="311">
        <v>396390</v>
      </c>
      <c r="I306" s="311">
        <v>494681</v>
      </c>
      <c r="J306" s="311">
        <v>592651</v>
      </c>
      <c r="K306" s="311">
        <v>690301</v>
      </c>
      <c r="L306" s="311">
        <v>787632</v>
      </c>
      <c r="M306" s="311">
        <v>884646</v>
      </c>
      <c r="N306" s="311">
        <v>981344</v>
      </c>
      <c r="O306" s="311">
        <v>1077726</v>
      </c>
      <c r="P306" s="311">
        <v>1173793</v>
      </c>
      <c r="Q306" s="303" t="s">
        <v>14</v>
      </c>
    </row>
    <row r="307" spans="2:17">
      <c r="B307" s="330"/>
      <c r="C307" s="303" t="s">
        <v>125</v>
      </c>
      <c r="D307" s="310">
        <v>16892</v>
      </c>
      <c r="E307" s="311">
        <v>16836</v>
      </c>
      <c r="F307" s="311">
        <v>33618</v>
      </c>
      <c r="G307" s="311">
        <v>50346</v>
      </c>
      <c r="H307" s="311">
        <v>67018</v>
      </c>
      <c r="I307" s="311">
        <v>83636</v>
      </c>
      <c r="J307" s="311">
        <v>100200</v>
      </c>
      <c r="K307" s="311">
        <v>116710</v>
      </c>
      <c r="L307" s="311">
        <v>133166</v>
      </c>
      <c r="M307" s="311">
        <v>149569</v>
      </c>
      <c r="N307" s="311">
        <v>165917</v>
      </c>
      <c r="O307" s="311">
        <v>182213</v>
      </c>
      <c r="P307" s="312">
        <v>198455</v>
      </c>
      <c r="Q307" s="303" t="s">
        <v>125</v>
      </c>
    </row>
    <row r="308" spans="2:17">
      <c r="B308" s="331"/>
      <c r="C308" s="303" t="s">
        <v>28</v>
      </c>
      <c r="D308" s="320">
        <v>116802</v>
      </c>
      <c r="E308" s="321">
        <v>116420</v>
      </c>
      <c r="F308" s="321">
        <v>232461</v>
      </c>
      <c r="G308" s="321">
        <v>348124</v>
      </c>
      <c r="H308" s="321">
        <v>463408</v>
      </c>
      <c r="I308" s="321">
        <v>578317</v>
      </c>
      <c r="J308" s="321">
        <v>692851</v>
      </c>
      <c r="K308" s="321">
        <v>807011</v>
      </c>
      <c r="L308" s="321">
        <v>920798</v>
      </c>
      <c r="M308" s="321">
        <v>1034215</v>
      </c>
      <c r="N308" s="321">
        <v>1147261</v>
      </c>
      <c r="O308" s="321">
        <v>1259939</v>
      </c>
      <c r="P308" s="325">
        <v>1372248</v>
      </c>
      <c r="Q308" s="303" t="s">
        <v>28</v>
      </c>
    </row>
    <row r="309" spans="2:17">
      <c r="B309" s="329">
        <v>1090000</v>
      </c>
      <c r="C309" s="306" t="s">
        <v>12</v>
      </c>
      <c r="D309" s="307">
        <v>104313</v>
      </c>
      <c r="E309" s="308">
        <v>103973</v>
      </c>
      <c r="F309" s="308">
        <v>207606</v>
      </c>
      <c r="G309" s="308">
        <v>310901</v>
      </c>
      <c r="H309" s="308">
        <v>413860</v>
      </c>
      <c r="I309" s="308">
        <v>516482</v>
      </c>
      <c r="J309" s="308">
        <v>618769</v>
      </c>
      <c r="K309" s="308">
        <v>720723</v>
      </c>
      <c r="L309" s="308">
        <v>822344</v>
      </c>
      <c r="M309" s="308">
        <v>923633</v>
      </c>
      <c r="N309" s="308">
        <v>1024591</v>
      </c>
      <c r="O309" s="308">
        <v>1125221</v>
      </c>
      <c r="P309" s="309">
        <v>1225522</v>
      </c>
      <c r="Q309" s="306" t="s">
        <v>12</v>
      </c>
    </row>
    <row r="310" spans="2:17">
      <c r="B310" s="330"/>
      <c r="C310" s="303" t="s">
        <v>13</v>
      </c>
      <c r="D310" s="310">
        <v>1417</v>
      </c>
      <c r="E310" s="311">
        <v>1412</v>
      </c>
      <c r="F310" s="311">
        <v>2820</v>
      </c>
      <c r="G310" s="311">
        <v>4223</v>
      </c>
      <c r="H310" s="311">
        <v>5621</v>
      </c>
      <c r="I310" s="311">
        <v>7015</v>
      </c>
      <c r="J310" s="311">
        <v>8405</v>
      </c>
      <c r="K310" s="311">
        <v>9790</v>
      </c>
      <c r="L310" s="311">
        <v>11170</v>
      </c>
      <c r="M310" s="311">
        <v>12546</v>
      </c>
      <c r="N310" s="311">
        <v>13918</v>
      </c>
      <c r="O310" s="311">
        <v>15285</v>
      </c>
      <c r="P310" s="312">
        <v>16647</v>
      </c>
      <c r="Q310" s="303" t="s">
        <v>13</v>
      </c>
    </row>
    <row r="311" spans="2:17">
      <c r="B311" s="330"/>
      <c r="C311" s="303" t="s">
        <v>14</v>
      </c>
      <c r="D311" s="310">
        <v>105730</v>
      </c>
      <c r="E311" s="311">
        <v>105385</v>
      </c>
      <c r="F311" s="311">
        <v>210426</v>
      </c>
      <c r="G311" s="311">
        <v>315124</v>
      </c>
      <c r="H311" s="311">
        <v>419481</v>
      </c>
      <c r="I311" s="311">
        <v>523497</v>
      </c>
      <c r="J311" s="311">
        <v>627174</v>
      </c>
      <c r="K311" s="311">
        <v>730513</v>
      </c>
      <c r="L311" s="311">
        <v>833514</v>
      </c>
      <c r="M311" s="311">
        <v>936179</v>
      </c>
      <c r="N311" s="311">
        <v>1038509</v>
      </c>
      <c r="O311" s="311">
        <v>1140506</v>
      </c>
      <c r="P311" s="311">
        <v>1242169</v>
      </c>
      <c r="Q311" s="303" t="s">
        <v>14</v>
      </c>
    </row>
    <row r="312" spans="2:17">
      <c r="B312" s="330"/>
      <c r="C312" s="303" t="s">
        <v>125</v>
      </c>
      <c r="D312" s="310">
        <v>17876</v>
      </c>
      <c r="E312" s="311">
        <v>17817</v>
      </c>
      <c r="F312" s="311">
        <v>35577</v>
      </c>
      <c r="G312" s="311">
        <v>53278</v>
      </c>
      <c r="H312" s="311">
        <v>70922</v>
      </c>
      <c r="I312" s="311">
        <v>88508</v>
      </c>
      <c r="J312" s="311">
        <v>106037</v>
      </c>
      <c r="K312" s="311">
        <v>123509</v>
      </c>
      <c r="L312" s="311">
        <v>140924</v>
      </c>
      <c r="M312" s="311">
        <v>158281</v>
      </c>
      <c r="N312" s="311">
        <v>175583</v>
      </c>
      <c r="O312" s="311">
        <v>192827</v>
      </c>
      <c r="P312" s="312">
        <v>210016</v>
      </c>
      <c r="Q312" s="303" t="s">
        <v>125</v>
      </c>
    </row>
    <row r="313" spans="2:17">
      <c r="B313" s="331"/>
      <c r="C313" s="303" t="s">
        <v>28</v>
      </c>
      <c r="D313" s="320">
        <v>123606</v>
      </c>
      <c r="E313" s="321">
        <v>123202</v>
      </c>
      <c r="F313" s="321">
        <v>246003</v>
      </c>
      <c r="G313" s="321">
        <v>368402</v>
      </c>
      <c r="H313" s="321">
        <v>490403</v>
      </c>
      <c r="I313" s="321">
        <v>612005</v>
      </c>
      <c r="J313" s="321">
        <v>733211</v>
      </c>
      <c r="K313" s="321">
        <v>854022</v>
      </c>
      <c r="L313" s="321">
        <v>974438</v>
      </c>
      <c r="M313" s="321">
        <v>1094460</v>
      </c>
      <c r="N313" s="321">
        <v>1214092</v>
      </c>
      <c r="O313" s="321">
        <v>1333333</v>
      </c>
      <c r="P313" s="325">
        <v>1452185</v>
      </c>
      <c r="Q313" s="303" t="s">
        <v>28</v>
      </c>
    </row>
    <row r="314" spans="2:17">
      <c r="B314" s="329">
        <v>1150000</v>
      </c>
      <c r="C314" s="306" t="s">
        <v>12</v>
      </c>
      <c r="D314" s="307">
        <v>110055</v>
      </c>
      <c r="E314" s="308">
        <v>109696</v>
      </c>
      <c r="F314" s="308">
        <v>219034</v>
      </c>
      <c r="G314" s="308">
        <v>328016</v>
      </c>
      <c r="H314" s="308">
        <v>436641</v>
      </c>
      <c r="I314" s="308">
        <v>544912</v>
      </c>
      <c r="J314" s="308">
        <v>652830</v>
      </c>
      <c r="K314" s="308">
        <v>760395</v>
      </c>
      <c r="L314" s="308">
        <v>867610</v>
      </c>
      <c r="M314" s="308">
        <v>974475</v>
      </c>
      <c r="N314" s="308">
        <v>1080991</v>
      </c>
      <c r="O314" s="308">
        <v>1187160</v>
      </c>
      <c r="P314" s="309">
        <v>1292981</v>
      </c>
      <c r="Q314" s="306" t="s">
        <v>12</v>
      </c>
    </row>
    <row r="315" spans="2:17">
      <c r="B315" s="330"/>
      <c r="C315" s="303" t="s">
        <v>13</v>
      </c>
      <c r="D315" s="310">
        <v>1495</v>
      </c>
      <c r="E315" s="311">
        <v>1490</v>
      </c>
      <c r="F315" s="311">
        <v>2975</v>
      </c>
      <c r="G315" s="311">
        <v>4455</v>
      </c>
      <c r="H315" s="311">
        <v>5931</v>
      </c>
      <c r="I315" s="311">
        <v>7402</v>
      </c>
      <c r="J315" s="311">
        <v>8868</v>
      </c>
      <c r="K315" s="311">
        <v>10329</v>
      </c>
      <c r="L315" s="311">
        <v>11785</v>
      </c>
      <c r="M315" s="311">
        <v>13237</v>
      </c>
      <c r="N315" s="311">
        <v>14684</v>
      </c>
      <c r="O315" s="311">
        <v>16126</v>
      </c>
      <c r="P315" s="312">
        <v>17564</v>
      </c>
      <c r="Q315" s="303" t="s">
        <v>13</v>
      </c>
    </row>
    <row r="316" spans="2:17">
      <c r="B316" s="330"/>
      <c r="C316" s="303" t="s">
        <v>14</v>
      </c>
      <c r="D316" s="310">
        <v>111550</v>
      </c>
      <c r="E316" s="311">
        <v>111186</v>
      </c>
      <c r="F316" s="311">
        <v>222009</v>
      </c>
      <c r="G316" s="311">
        <v>332471</v>
      </c>
      <c r="H316" s="311">
        <v>442572</v>
      </c>
      <c r="I316" s="311">
        <v>552314</v>
      </c>
      <c r="J316" s="311">
        <v>661698</v>
      </c>
      <c r="K316" s="311">
        <v>770724</v>
      </c>
      <c r="L316" s="311">
        <v>879395</v>
      </c>
      <c r="M316" s="311">
        <v>987712</v>
      </c>
      <c r="N316" s="311">
        <v>1095675</v>
      </c>
      <c r="O316" s="311">
        <v>1203286</v>
      </c>
      <c r="P316" s="311">
        <v>1310545</v>
      </c>
      <c r="Q316" s="303" t="s">
        <v>14</v>
      </c>
    </row>
    <row r="317" spans="2:17">
      <c r="B317" s="330"/>
      <c r="C317" s="303" t="s">
        <v>125</v>
      </c>
      <c r="D317" s="310">
        <v>18860</v>
      </c>
      <c r="E317" s="311">
        <v>18798</v>
      </c>
      <c r="F317" s="311">
        <v>37535</v>
      </c>
      <c r="G317" s="311">
        <v>56211</v>
      </c>
      <c r="H317" s="311">
        <v>74826</v>
      </c>
      <c r="I317" s="311">
        <v>93380</v>
      </c>
      <c r="J317" s="311">
        <v>111874</v>
      </c>
      <c r="K317" s="311">
        <v>130308</v>
      </c>
      <c r="L317" s="311">
        <v>148681</v>
      </c>
      <c r="M317" s="311">
        <v>166994</v>
      </c>
      <c r="N317" s="311">
        <v>185248</v>
      </c>
      <c r="O317" s="311">
        <v>203442</v>
      </c>
      <c r="P317" s="312">
        <v>221576</v>
      </c>
      <c r="Q317" s="303" t="s">
        <v>125</v>
      </c>
    </row>
    <row r="318" spans="2:17">
      <c r="B318" s="331"/>
      <c r="C318" s="303" t="s">
        <v>28</v>
      </c>
      <c r="D318" s="320">
        <v>130410</v>
      </c>
      <c r="E318" s="321">
        <v>129984</v>
      </c>
      <c r="F318" s="321">
        <v>259544</v>
      </c>
      <c r="G318" s="321">
        <v>388682</v>
      </c>
      <c r="H318" s="321">
        <v>517398</v>
      </c>
      <c r="I318" s="321">
        <v>645694</v>
      </c>
      <c r="J318" s="321">
        <v>773572</v>
      </c>
      <c r="K318" s="321">
        <v>901032</v>
      </c>
      <c r="L318" s="321">
        <v>1028076</v>
      </c>
      <c r="M318" s="321">
        <v>1154706</v>
      </c>
      <c r="N318" s="321">
        <v>1280923</v>
      </c>
      <c r="O318" s="321">
        <v>1406728</v>
      </c>
      <c r="P318" s="325">
        <v>1532121</v>
      </c>
      <c r="Q318" s="303" t="s">
        <v>28</v>
      </c>
    </row>
    <row r="319" spans="2:17">
      <c r="B319" s="329">
        <v>1210000</v>
      </c>
      <c r="C319" s="306" t="s">
        <v>12</v>
      </c>
      <c r="D319" s="307">
        <v>115797</v>
      </c>
      <c r="E319" s="308">
        <v>115420</v>
      </c>
      <c r="F319" s="308">
        <v>230462</v>
      </c>
      <c r="G319" s="308">
        <v>345129</v>
      </c>
      <c r="H319" s="308">
        <v>459423</v>
      </c>
      <c r="I319" s="308">
        <v>573342</v>
      </c>
      <c r="J319" s="308">
        <v>686891</v>
      </c>
      <c r="K319" s="308">
        <v>800068</v>
      </c>
      <c r="L319" s="308">
        <v>912877</v>
      </c>
      <c r="M319" s="308">
        <v>1025317</v>
      </c>
      <c r="N319" s="308">
        <v>1137391</v>
      </c>
      <c r="O319" s="308">
        <v>1249099</v>
      </c>
      <c r="P319" s="309">
        <v>1360442</v>
      </c>
      <c r="Q319" s="306" t="s">
        <v>12</v>
      </c>
    </row>
    <row r="320" spans="2:17">
      <c r="B320" s="330"/>
      <c r="C320" s="303" t="s">
        <v>13</v>
      </c>
      <c r="D320" s="310">
        <v>1573</v>
      </c>
      <c r="E320" s="311">
        <v>1567</v>
      </c>
      <c r="F320" s="311">
        <v>3130</v>
      </c>
      <c r="G320" s="311">
        <v>4688</v>
      </c>
      <c r="H320" s="311">
        <v>6240</v>
      </c>
      <c r="I320" s="311">
        <v>7788</v>
      </c>
      <c r="J320" s="311">
        <v>9330</v>
      </c>
      <c r="K320" s="311">
        <v>10868</v>
      </c>
      <c r="L320" s="311">
        <v>12400</v>
      </c>
      <c r="M320" s="311">
        <v>13928</v>
      </c>
      <c r="N320" s="311">
        <v>15450</v>
      </c>
      <c r="O320" s="311">
        <v>16967</v>
      </c>
      <c r="P320" s="312">
        <v>18480</v>
      </c>
      <c r="Q320" s="303" t="s">
        <v>13</v>
      </c>
    </row>
    <row r="321" spans="2:17">
      <c r="B321" s="330"/>
      <c r="C321" s="303" t="s">
        <v>14</v>
      </c>
      <c r="D321" s="310">
        <v>117370</v>
      </c>
      <c r="E321" s="311">
        <v>116987</v>
      </c>
      <c r="F321" s="311">
        <v>233592</v>
      </c>
      <c r="G321" s="311">
        <v>349817</v>
      </c>
      <c r="H321" s="311">
        <v>465663</v>
      </c>
      <c r="I321" s="311">
        <v>581130</v>
      </c>
      <c r="J321" s="311">
        <v>696221</v>
      </c>
      <c r="K321" s="311">
        <v>810936</v>
      </c>
      <c r="L321" s="311">
        <v>925277</v>
      </c>
      <c r="M321" s="311">
        <v>1039245</v>
      </c>
      <c r="N321" s="311">
        <v>1152841</v>
      </c>
      <c r="O321" s="311">
        <v>1266066</v>
      </c>
      <c r="P321" s="311">
        <v>1378922</v>
      </c>
      <c r="Q321" s="303" t="s">
        <v>14</v>
      </c>
    </row>
    <row r="322" spans="2:17">
      <c r="B322" s="330"/>
      <c r="C322" s="303" t="s">
        <v>125</v>
      </c>
      <c r="D322" s="310">
        <v>19844</v>
      </c>
      <c r="E322" s="311">
        <v>19779</v>
      </c>
      <c r="F322" s="311">
        <v>39493</v>
      </c>
      <c r="G322" s="311">
        <v>59144</v>
      </c>
      <c r="H322" s="311">
        <v>78730</v>
      </c>
      <c r="I322" s="311">
        <v>98252</v>
      </c>
      <c r="J322" s="311">
        <v>117711</v>
      </c>
      <c r="K322" s="311">
        <v>137106</v>
      </c>
      <c r="L322" s="311">
        <v>156438</v>
      </c>
      <c r="M322" s="311">
        <v>175707</v>
      </c>
      <c r="N322" s="311">
        <v>194913</v>
      </c>
      <c r="O322" s="311">
        <v>214056</v>
      </c>
      <c r="P322" s="312">
        <v>233137</v>
      </c>
      <c r="Q322" s="303" t="s">
        <v>125</v>
      </c>
    </row>
    <row r="323" spans="2:17">
      <c r="B323" s="331"/>
      <c r="C323" s="303" t="s">
        <v>28</v>
      </c>
      <c r="D323" s="320">
        <v>137214</v>
      </c>
      <c r="E323" s="321">
        <v>136766</v>
      </c>
      <c r="F323" s="321">
        <v>273085</v>
      </c>
      <c r="G323" s="321">
        <v>408961</v>
      </c>
      <c r="H323" s="321">
        <v>544393</v>
      </c>
      <c r="I323" s="321">
        <v>679382</v>
      </c>
      <c r="J323" s="321">
        <v>813932</v>
      </c>
      <c r="K323" s="321">
        <v>948042</v>
      </c>
      <c r="L323" s="321">
        <v>1081715</v>
      </c>
      <c r="M323" s="321">
        <v>1214952</v>
      </c>
      <c r="N323" s="321">
        <v>1347754</v>
      </c>
      <c r="O323" s="321">
        <v>1480122</v>
      </c>
      <c r="P323" s="325">
        <v>1612059</v>
      </c>
      <c r="Q323" s="303" t="s">
        <v>28</v>
      </c>
    </row>
    <row r="324" spans="2:17">
      <c r="B324" s="329">
        <v>1270000</v>
      </c>
      <c r="C324" s="306" t="s">
        <v>12</v>
      </c>
      <c r="D324" s="307">
        <v>121539</v>
      </c>
      <c r="E324" s="308">
        <v>121143</v>
      </c>
      <c r="F324" s="308">
        <v>241890</v>
      </c>
      <c r="G324" s="308">
        <v>362243</v>
      </c>
      <c r="H324" s="308">
        <v>482203</v>
      </c>
      <c r="I324" s="308">
        <v>601773</v>
      </c>
      <c r="J324" s="308">
        <v>720951</v>
      </c>
      <c r="K324" s="308">
        <v>839741</v>
      </c>
      <c r="L324" s="308">
        <v>958144</v>
      </c>
      <c r="M324" s="308">
        <v>1076160</v>
      </c>
      <c r="N324" s="308">
        <v>1193790</v>
      </c>
      <c r="O324" s="308">
        <v>1311037</v>
      </c>
      <c r="P324" s="309">
        <v>1427902</v>
      </c>
      <c r="Q324" s="306" t="s">
        <v>12</v>
      </c>
    </row>
    <row r="325" spans="2:17">
      <c r="B325" s="330"/>
      <c r="C325" s="303" t="s">
        <v>13</v>
      </c>
      <c r="D325" s="310">
        <v>1651</v>
      </c>
      <c r="E325" s="311">
        <v>1645</v>
      </c>
      <c r="F325" s="311">
        <v>3285</v>
      </c>
      <c r="G325" s="311">
        <v>4920</v>
      </c>
      <c r="H325" s="311">
        <v>6550</v>
      </c>
      <c r="I325" s="311">
        <v>8174</v>
      </c>
      <c r="J325" s="311">
        <v>9793</v>
      </c>
      <c r="K325" s="311">
        <v>11407</v>
      </c>
      <c r="L325" s="311">
        <v>13015</v>
      </c>
      <c r="M325" s="311">
        <v>14618</v>
      </c>
      <c r="N325" s="311">
        <v>16216</v>
      </c>
      <c r="O325" s="311">
        <v>17809</v>
      </c>
      <c r="P325" s="312">
        <v>19396</v>
      </c>
      <c r="Q325" s="303" t="s">
        <v>13</v>
      </c>
    </row>
    <row r="326" spans="2:17">
      <c r="B326" s="330"/>
      <c r="C326" s="303" t="s">
        <v>14</v>
      </c>
      <c r="D326" s="310">
        <v>123190</v>
      </c>
      <c r="E326" s="311">
        <v>122788</v>
      </c>
      <c r="F326" s="311">
        <v>245175</v>
      </c>
      <c r="G326" s="311">
        <v>367163</v>
      </c>
      <c r="H326" s="311">
        <v>488753</v>
      </c>
      <c r="I326" s="311">
        <v>609947</v>
      </c>
      <c r="J326" s="311">
        <v>730744</v>
      </c>
      <c r="K326" s="311">
        <v>851148</v>
      </c>
      <c r="L326" s="311">
        <v>971159</v>
      </c>
      <c r="M326" s="311">
        <v>1090778</v>
      </c>
      <c r="N326" s="311">
        <v>1210006</v>
      </c>
      <c r="O326" s="311">
        <v>1328846</v>
      </c>
      <c r="P326" s="311">
        <v>1447298</v>
      </c>
      <c r="Q326" s="303" t="s">
        <v>14</v>
      </c>
    </row>
    <row r="327" spans="2:17">
      <c r="B327" s="330"/>
      <c r="C327" s="303" t="s">
        <v>125</v>
      </c>
      <c r="D327" s="310">
        <v>20828</v>
      </c>
      <c r="E327" s="311">
        <v>20760</v>
      </c>
      <c r="F327" s="311">
        <v>41452</v>
      </c>
      <c r="G327" s="311">
        <v>62077</v>
      </c>
      <c r="H327" s="311">
        <v>82634</v>
      </c>
      <c r="I327" s="311">
        <v>103124</v>
      </c>
      <c r="J327" s="311">
        <v>123548</v>
      </c>
      <c r="K327" s="311">
        <v>143905</v>
      </c>
      <c r="L327" s="311">
        <v>164195</v>
      </c>
      <c r="M327" s="311">
        <v>184420</v>
      </c>
      <c r="N327" s="311">
        <v>204578</v>
      </c>
      <c r="O327" s="311">
        <v>224670</v>
      </c>
      <c r="P327" s="312">
        <v>244697</v>
      </c>
      <c r="Q327" s="303" t="s">
        <v>125</v>
      </c>
    </row>
    <row r="328" spans="2:17">
      <c r="B328" s="331"/>
      <c r="C328" s="303" t="s">
        <v>28</v>
      </c>
      <c r="D328" s="320">
        <v>144018</v>
      </c>
      <c r="E328" s="321">
        <v>143548</v>
      </c>
      <c r="F328" s="321">
        <v>286627</v>
      </c>
      <c r="G328" s="321">
        <v>429240</v>
      </c>
      <c r="H328" s="321">
        <v>571387</v>
      </c>
      <c r="I328" s="321">
        <v>713071</v>
      </c>
      <c r="J328" s="321">
        <v>854292</v>
      </c>
      <c r="K328" s="321">
        <v>995053</v>
      </c>
      <c r="L328" s="321">
        <v>1135354</v>
      </c>
      <c r="M328" s="321">
        <v>1275198</v>
      </c>
      <c r="N328" s="321">
        <v>1414584</v>
      </c>
      <c r="O328" s="321">
        <v>1553516</v>
      </c>
      <c r="P328" s="325">
        <v>1691995</v>
      </c>
      <c r="Q328" s="303" t="s">
        <v>28</v>
      </c>
    </row>
    <row r="330" spans="2:17">
      <c r="B330" s="302"/>
      <c r="C330" s="297" t="s">
        <v>29</v>
      </c>
      <c r="D330" s="313" t="s">
        <v>15</v>
      </c>
      <c r="E330" s="314">
        <v>1.00327374</v>
      </c>
      <c r="F330" s="314">
        <v>1.0065582</v>
      </c>
      <c r="G330" s="314">
        <v>1.0098534100000001</v>
      </c>
      <c r="H330" s="314">
        <v>1.0131593999999999</v>
      </c>
      <c r="I330" s="314">
        <v>1.0164762199999999</v>
      </c>
      <c r="J330" s="314">
        <v>1.0198039000000001</v>
      </c>
      <c r="K330" s="314">
        <v>1.02314248</v>
      </c>
      <c r="L330" s="314">
        <v>1.0264919800000001</v>
      </c>
      <c r="M330" s="314">
        <v>1.0298524499999999</v>
      </c>
      <c r="N330" s="314">
        <v>1.03322391</v>
      </c>
      <c r="O330" s="314">
        <v>1.03660642</v>
      </c>
      <c r="P330" s="315">
        <v>1.04</v>
      </c>
      <c r="Q330" s="302"/>
    </row>
    <row r="331" spans="2:17">
      <c r="B331" s="302"/>
      <c r="C331" s="298"/>
      <c r="D331" s="310"/>
      <c r="E331" s="311"/>
      <c r="F331" s="311"/>
      <c r="G331" s="311"/>
      <c r="H331" s="311"/>
      <c r="I331" s="311"/>
      <c r="J331" s="311"/>
      <c r="K331" s="311"/>
      <c r="L331" s="311"/>
      <c r="M331" s="311"/>
      <c r="N331" s="311"/>
      <c r="O331" s="311"/>
      <c r="P331" s="312"/>
      <c r="Q331" s="302"/>
    </row>
    <row r="332" spans="2:17">
      <c r="B332" s="302"/>
      <c r="C332" s="298"/>
      <c r="D332" s="310"/>
      <c r="E332" s="316" t="s">
        <v>16</v>
      </c>
      <c r="F332" s="311" t="s">
        <v>17</v>
      </c>
      <c r="G332" s="311"/>
      <c r="H332" s="311"/>
      <c r="I332" s="311"/>
      <c r="J332" s="311"/>
      <c r="K332" s="311"/>
      <c r="L332" s="311"/>
      <c r="M332" s="317" t="s">
        <v>18</v>
      </c>
      <c r="N332" s="318">
        <v>95.7</v>
      </c>
      <c r="O332" s="319" t="s">
        <v>19</v>
      </c>
      <c r="P332" s="328" t="s">
        <v>30</v>
      </c>
      <c r="Q332" s="302"/>
    </row>
    <row r="333" spans="2:17">
      <c r="B333" s="302"/>
      <c r="C333" s="298"/>
      <c r="D333" s="310"/>
      <c r="E333" s="316" t="s">
        <v>20</v>
      </c>
      <c r="F333" s="311" t="s">
        <v>21</v>
      </c>
      <c r="G333" s="311"/>
      <c r="H333" s="311"/>
      <c r="I333" s="311"/>
      <c r="J333" s="311"/>
      <c r="K333" s="311"/>
      <c r="L333" s="311"/>
      <c r="M333" s="317" t="s">
        <v>22</v>
      </c>
      <c r="N333" s="318">
        <v>16.399999999999999</v>
      </c>
      <c r="O333" s="319" t="s">
        <v>19</v>
      </c>
      <c r="P333" s="328" t="s">
        <v>31</v>
      </c>
      <c r="Q333" s="302"/>
    </row>
    <row r="334" spans="2:17">
      <c r="B334" s="302"/>
      <c r="C334" s="298"/>
      <c r="D334" s="310"/>
      <c r="E334" s="311"/>
      <c r="F334" s="311"/>
      <c r="G334" s="311"/>
      <c r="H334" s="311"/>
      <c r="I334" s="311"/>
      <c r="J334" s="311"/>
      <c r="K334" s="311"/>
      <c r="L334" s="311"/>
      <c r="M334" s="316" t="s">
        <v>14</v>
      </c>
      <c r="N334" s="318">
        <v>112.1</v>
      </c>
      <c r="O334" s="319" t="s">
        <v>19</v>
      </c>
      <c r="P334" s="312"/>
      <c r="Q334" s="302"/>
    </row>
    <row r="335" spans="2:17">
      <c r="B335" s="302"/>
      <c r="C335" s="298"/>
      <c r="D335" s="310"/>
      <c r="E335" s="311"/>
      <c r="F335" s="311"/>
      <c r="G335" s="311"/>
      <c r="H335" s="311"/>
      <c r="I335" s="311"/>
      <c r="J335" s="311"/>
      <c r="K335" s="311"/>
      <c r="L335" s="311"/>
      <c r="M335" s="317" t="s">
        <v>23</v>
      </c>
      <c r="N335" s="318">
        <v>1.3</v>
      </c>
      <c r="O335" s="319" t="s">
        <v>19</v>
      </c>
      <c r="P335" s="328" t="s">
        <v>31</v>
      </c>
      <c r="Q335" s="302"/>
    </row>
    <row r="336" spans="2:17">
      <c r="B336" s="302"/>
      <c r="C336" s="299"/>
      <c r="D336" s="320"/>
      <c r="E336" s="321"/>
      <c r="F336" s="321"/>
      <c r="G336" s="321"/>
      <c r="H336" s="321"/>
      <c r="I336" s="321"/>
      <c r="J336" s="321"/>
      <c r="K336" s="321"/>
      <c r="L336" s="321"/>
      <c r="M336" s="322" t="s">
        <v>24</v>
      </c>
      <c r="N336" s="323">
        <v>113.4</v>
      </c>
      <c r="O336" s="324" t="s">
        <v>19</v>
      </c>
      <c r="P336" s="325"/>
      <c r="Q336" s="302"/>
    </row>
    <row r="337" spans="2:17" ht="21">
      <c r="B337" s="300" t="s">
        <v>144</v>
      </c>
      <c r="C337" s="300"/>
      <c r="D337" s="300"/>
      <c r="E337" s="300"/>
      <c r="F337" s="300"/>
      <c r="G337" s="300"/>
      <c r="H337" s="300"/>
      <c r="I337" s="300"/>
      <c r="J337" s="300"/>
      <c r="K337" s="300"/>
      <c r="L337" s="300"/>
      <c r="M337" s="300"/>
      <c r="N337" s="300"/>
      <c r="O337" s="300"/>
      <c r="P337" s="300"/>
      <c r="Q337" s="327"/>
    </row>
    <row r="338" spans="2:17" ht="14.25">
      <c r="B338" s="326"/>
      <c r="C338" s="326"/>
      <c r="D338" s="326"/>
      <c r="E338" s="326"/>
      <c r="F338" s="326"/>
      <c r="G338" s="326"/>
      <c r="H338" s="326"/>
      <c r="I338" s="326"/>
      <c r="J338" s="326"/>
      <c r="K338" s="326"/>
      <c r="L338" s="326"/>
      <c r="M338" s="326"/>
      <c r="N338" s="326"/>
      <c r="O338" s="326"/>
      <c r="P338" s="326"/>
      <c r="Q338" s="326"/>
    </row>
    <row r="339" spans="2:17" ht="17.25">
      <c r="B339" s="301" t="s">
        <v>145</v>
      </c>
      <c r="C339" s="301"/>
      <c r="D339" s="301"/>
      <c r="E339" s="301"/>
      <c r="F339" s="301"/>
      <c r="G339" s="301"/>
      <c r="H339" s="301"/>
      <c r="I339" s="301"/>
      <c r="J339" s="301"/>
      <c r="K339" s="301"/>
      <c r="L339" s="301"/>
      <c r="M339" s="301"/>
      <c r="N339" s="301"/>
      <c r="O339" s="301"/>
      <c r="P339" s="301"/>
      <c r="Q339" s="302"/>
    </row>
    <row r="340" spans="2:17">
      <c r="B340" s="303" t="s">
        <v>25</v>
      </c>
      <c r="C340" s="303"/>
      <c r="D340" s="304" t="s">
        <v>26</v>
      </c>
      <c r="E340" s="305" t="s">
        <v>0</v>
      </c>
      <c r="F340" s="305" t="s">
        <v>1</v>
      </c>
      <c r="G340" s="305" t="s">
        <v>2</v>
      </c>
      <c r="H340" s="305" t="s">
        <v>3</v>
      </c>
      <c r="I340" s="305" t="s">
        <v>4</v>
      </c>
      <c r="J340" s="305" t="s">
        <v>5</v>
      </c>
      <c r="K340" s="305" t="s">
        <v>6</v>
      </c>
      <c r="L340" s="305" t="s">
        <v>7</v>
      </c>
      <c r="M340" s="305" t="s">
        <v>8</v>
      </c>
      <c r="N340" s="305" t="s">
        <v>9</v>
      </c>
      <c r="O340" s="305" t="s">
        <v>10</v>
      </c>
      <c r="P340" s="305" t="s">
        <v>11</v>
      </c>
      <c r="Q340" s="305"/>
    </row>
    <row r="341" spans="2:17">
      <c r="B341" s="329">
        <v>1330000</v>
      </c>
      <c r="C341" s="306" t="s">
        <v>12</v>
      </c>
      <c r="D341" s="307">
        <v>127281</v>
      </c>
      <c r="E341" s="308">
        <v>126866</v>
      </c>
      <c r="F341" s="308">
        <v>253317</v>
      </c>
      <c r="G341" s="308">
        <v>379357</v>
      </c>
      <c r="H341" s="308">
        <v>504985</v>
      </c>
      <c r="I341" s="308">
        <v>630203</v>
      </c>
      <c r="J341" s="308">
        <v>755012</v>
      </c>
      <c r="K341" s="308">
        <v>879414</v>
      </c>
      <c r="L341" s="308">
        <v>1003410</v>
      </c>
      <c r="M341" s="308">
        <v>1127001</v>
      </c>
      <c r="N341" s="308">
        <v>1250190</v>
      </c>
      <c r="O341" s="308">
        <v>1372976</v>
      </c>
      <c r="P341" s="309">
        <v>1495361</v>
      </c>
      <c r="Q341" s="306" t="s">
        <v>12</v>
      </c>
    </row>
    <row r="342" spans="2:17">
      <c r="B342" s="330"/>
      <c r="C342" s="303" t="s">
        <v>13</v>
      </c>
      <c r="D342" s="310">
        <v>1729</v>
      </c>
      <c r="E342" s="311">
        <v>1723</v>
      </c>
      <c r="F342" s="311">
        <v>3441</v>
      </c>
      <c r="G342" s="311">
        <v>5153</v>
      </c>
      <c r="H342" s="311">
        <v>6859</v>
      </c>
      <c r="I342" s="311">
        <v>8560</v>
      </c>
      <c r="J342" s="311">
        <v>10256</v>
      </c>
      <c r="K342" s="311">
        <v>11946</v>
      </c>
      <c r="L342" s="311">
        <v>13630</v>
      </c>
      <c r="M342" s="311">
        <v>15309</v>
      </c>
      <c r="N342" s="311">
        <v>16982</v>
      </c>
      <c r="O342" s="311">
        <v>18650</v>
      </c>
      <c r="P342" s="312">
        <v>20313</v>
      </c>
      <c r="Q342" s="303" t="s">
        <v>13</v>
      </c>
    </row>
    <row r="343" spans="2:17">
      <c r="B343" s="330"/>
      <c r="C343" s="303" t="s">
        <v>14</v>
      </c>
      <c r="D343" s="310">
        <v>129010</v>
      </c>
      <c r="E343" s="311">
        <v>128589</v>
      </c>
      <c r="F343" s="311">
        <v>256758</v>
      </c>
      <c r="G343" s="311">
        <v>384510</v>
      </c>
      <c r="H343" s="311">
        <v>511844</v>
      </c>
      <c r="I343" s="311">
        <v>638763</v>
      </c>
      <c r="J343" s="311">
        <v>765268</v>
      </c>
      <c r="K343" s="311">
        <v>891360</v>
      </c>
      <c r="L343" s="311">
        <v>1017040</v>
      </c>
      <c r="M343" s="311">
        <v>1142310</v>
      </c>
      <c r="N343" s="311">
        <v>1267172</v>
      </c>
      <c r="O343" s="311">
        <v>1391626</v>
      </c>
      <c r="P343" s="311">
        <v>1515674</v>
      </c>
      <c r="Q343" s="303" t="s">
        <v>14</v>
      </c>
    </row>
    <row r="344" spans="2:17">
      <c r="B344" s="330"/>
      <c r="C344" s="303" t="s">
        <v>125</v>
      </c>
      <c r="D344" s="310">
        <v>21812</v>
      </c>
      <c r="E344" s="311">
        <v>21740</v>
      </c>
      <c r="F344" s="311">
        <v>43410</v>
      </c>
      <c r="G344" s="311">
        <v>65009</v>
      </c>
      <c r="H344" s="311">
        <v>86538</v>
      </c>
      <c r="I344" s="311">
        <v>107997</v>
      </c>
      <c r="J344" s="311">
        <v>129385</v>
      </c>
      <c r="K344" s="311">
        <v>150704</v>
      </c>
      <c r="L344" s="311">
        <v>171953</v>
      </c>
      <c r="M344" s="311">
        <v>193132</v>
      </c>
      <c r="N344" s="311">
        <v>214243</v>
      </c>
      <c r="O344" s="311">
        <v>235285</v>
      </c>
      <c r="P344" s="312">
        <v>256258</v>
      </c>
      <c r="Q344" s="303" t="s">
        <v>125</v>
      </c>
    </row>
    <row r="345" spans="2:17">
      <c r="B345" s="331"/>
      <c r="C345" s="303" t="s">
        <v>28</v>
      </c>
      <c r="D345" s="320">
        <v>150822</v>
      </c>
      <c r="E345" s="321">
        <v>150329</v>
      </c>
      <c r="F345" s="321">
        <v>300168</v>
      </c>
      <c r="G345" s="321">
        <v>449519</v>
      </c>
      <c r="H345" s="321">
        <v>598382</v>
      </c>
      <c r="I345" s="321">
        <v>746760</v>
      </c>
      <c r="J345" s="321">
        <v>894653</v>
      </c>
      <c r="K345" s="321">
        <v>1042064</v>
      </c>
      <c r="L345" s="321">
        <v>1188993</v>
      </c>
      <c r="M345" s="321">
        <v>1335442</v>
      </c>
      <c r="N345" s="321">
        <v>1481415</v>
      </c>
      <c r="O345" s="321">
        <v>1626911</v>
      </c>
      <c r="P345" s="325">
        <v>1771932</v>
      </c>
      <c r="Q345" s="303" t="s">
        <v>28</v>
      </c>
    </row>
    <row r="346" spans="2:17">
      <c r="B346" s="329">
        <v>1390000</v>
      </c>
      <c r="C346" s="306" t="s">
        <v>12</v>
      </c>
      <c r="D346" s="307">
        <v>133023</v>
      </c>
      <c r="E346" s="308">
        <v>132589</v>
      </c>
      <c r="F346" s="308">
        <v>264746</v>
      </c>
      <c r="G346" s="308">
        <v>396471</v>
      </c>
      <c r="H346" s="308">
        <v>527766</v>
      </c>
      <c r="I346" s="308">
        <v>658633</v>
      </c>
      <c r="J346" s="308">
        <v>789073</v>
      </c>
      <c r="K346" s="308">
        <v>919087</v>
      </c>
      <c r="L346" s="308">
        <v>1048677</v>
      </c>
      <c r="M346" s="308">
        <v>1177844</v>
      </c>
      <c r="N346" s="308">
        <v>1306590</v>
      </c>
      <c r="O346" s="308">
        <v>1434914</v>
      </c>
      <c r="P346" s="309">
        <v>1562822</v>
      </c>
      <c r="Q346" s="306" t="s">
        <v>12</v>
      </c>
    </row>
    <row r="347" spans="2:17">
      <c r="B347" s="330"/>
      <c r="C347" s="303" t="s">
        <v>13</v>
      </c>
      <c r="D347" s="310">
        <v>1807</v>
      </c>
      <c r="E347" s="311">
        <v>1801</v>
      </c>
      <c r="F347" s="311">
        <v>3596</v>
      </c>
      <c r="G347" s="311">
        <v>5385</v>
      </c>
      <c r="H347" s="311">
        <v>7169</v>
      </c>
      <c r="I347" s="311">
        <v>8946</v>
      </c>
      <c r="J347" s="311">
        <v>10718</v>
      </c>
      <c r="K347" s="311">
        <v>12484</v>
      </c>
      <c r="L347" s="311">
        <v>14245</v>
      </c>
      <c r="M347" s="311">
        <v>15999</v>
      </c>
      <c r="N347" s="311">
        <v>17748</v>
      </c>
      <c r="O347" s="311">
        <v>19492</v>
      </c>
      <c r="P347" s="312">
        <v>21229</v>
      </c>
      <c r="Q347" s="303" t="s">
        <v>13</v>
      </c>
    </row>
    <row r="348" spans="2:17">
      <c r="B348" s="330"/>
      <c r="C348" s="303" t="s">
        <v>14</v>
      </c>
      <c r="D348" s="310">
        <v>134830</v>
      </c>
      <c r="E348" s="311">
        <v>134390</v>
      </c>
      <c r="F348" s="311">
        <v>268342</v>
      </c>
      <c r="G348" s="311">
        <v>401856</v>
      </c>
      <c r="H348" s="311">
        <v>534935</v>
      </c>
      <c r="I348" s="311">
        <v>667579</v>
      </c>
      <c r="J348" s="311">
        <v>799791</v>
      </c>
      <c r="K348" s="311">
        <v>931571</v>
      </c>
      <c r="L348" s="311">
        <v>1062922</v>
      </c>
      <c r="M348" s="311">
        <v>1193843</v>
      </c>
      <c r="N348" s="311">
        <v>1324338</v>
      </c>
      <c r="O348" s="311">
        <v>1454406</v>
      </c>
      <c r="P348" s="311">
        <v>1584051</v>
      </c>
      <c r="Q348" s="303" t="s">
        <v>14</v>
      </c>
    </row>
    <row r="349" spans="2:17">
      <c r="B349" s="330"/>
      <c r="C349" s="303" t="s">
        <v>125</v>
      </c>
      <c r="D349" s="310">
        <v>22796</v>
      </c>
      <c r="E349" s="311">
        <v>22721</v>
      </c>
      <c r="F349" s="311">
        <v>45369</v>
      </c>
      <c r="G349" s="311">
        <v>67942</v>
      </c>
      <c r="H349" s="311">
        <v>90442</v>
      </c>
      <c r="I349" s="311">
        <v>112869</v>
      </c>
      <c r="J349" s="311">
        <v>135222</v>
      </c>
      <c r="K349" s="311">
        <v>157502</v>
      </c>
      <c r="L349" s="311">
        <v>179710</v>
      </c>
      <c r="M349" s="311">
        <v>201845</v>
      </c>
      <c r="N349" s="311">
        <v>223908</v>
      </c>
      <c r="O349" s="311">
        <v>245899</v>
      </c>
      <c r="P349" s="312">
        <v>267818</v>
      </c>
      <c r="Q349" s="303" t="s">
        <v>125</v>
      </c>
    </row>
    <row r="350" spans="2:17">
      <c r="B350" s="331"/>
      <c r="C350" s="303" t="s">
        <v>28</v>
      </c>
      <c r="D350" s="320">
        <v>157626</v>
      </c>
      <c r="E350" s="321">
        <v>157111</v>
      </c>
      <c r="F350" s="321">
        <v>313711</v>
      </c>
      <c r="G350" s="321">
        <v>469798</v>
      </c>
      <c r="H350" s="321">
        <v>625377</v>
      </c>
      <c r="I350" s="321">
        <v>780448</v>
      </c>
      <c r="J350" s="321">
        <v>935013</v>
      </c>
      <c r="K350" s="321">
        <v>1089073</v>
      </c>
      <c r="L350" s="321">
        <v>1242632</v>
      </c>
      <c r="M350" s="321">
        <v>1395688</v>
      </c>
      <c r="N350" s="321">
        <v>1548246</v>
      </c>
      <c r="O350" s="321">
        <v>1700305</v>
      </c>
      <c r="P350" s="325">
        <v>1851869</v>
      </c>
      <c r="Q350" s="303" t="s">
        <v>28</v>
      </c>
    </row>
    <row r="352" spans="2:17">
      <c r="B352" s="302"/>
      <c r="C352" s="297" t="s">
        <v>29</v>
      </c>
      <c r="D352" s="313" t="s">
        <v>15</v>
      </c>
      <c r="E352" s="314">
        <v>1.00327374</v>
      </c>
      <c r="F352" s="314">
        <v>1.0065582</v>
      </c>
      <c r="G352" s="314">
        <v>1.0098534100000001</v>
      </c>
      <c r="H352" s="314">
        <v>1.0131593999999999</v>
      </c>
      <c r="I352" s="314">
        <v>1.0164762199999999</v>
      </c>
      <c r="J352" s="314">
        <v>1.0198039000000001</v>
      </c>
      <c r="K352" s="314">
        <v>1.02314248</v>
      </c>
      <c r="L352" s="314">
        <v>1.0264919800000001</v>
      </c>
      <c r="M352" s="314">
        <v>1.0298524499999999</v>
      </c>
      <c r="N352" s="314">
        <v>1.03322391</v>
      </c>
      <c r="O352" s="314">
        <v>1.03660642</v>
      </c>
      <c r="P352" s="315">
        <v>1.04</v>
      </c>
      <c r="Q352" s="302"/>
    </row>
    <row r="353" spans="3:16">
      <c r="C353" s="298"/>
      <c r="D353" s="310"/>
      <c r="E353" s="311"/>
      <c r="F353" s="311"/>
      <c r="G353" s="311"/>
      <c r="H353" s="311"/>
      <c r="I353" s="311"/>
      <c r="J353" s="311"/>
      <c r="K353" s="311"/>
      <c r="L353" s="311"/>
      <c r="M353" s="311"/>
      <c r="N353" s="311"/>
      <c r="O353" s="311"/>
      <c r="P353" s="312"/>
    </row>
    <row r="354" spans="3:16">
      <c r="C354" s="298"/>
      <c r="D354" s="310"/>
      <c r="E354" s="316" t="s">
        <v>16</v>
      </c>
      <c r="F354" s="311" t="s">
        <v>17</v>
      </c>
      <c r="G354" s="311"/>
      <c r="H354" s="311"/>
      <c r="I354" s="311"/>
      <c r="J354" s="311"/>
      <c r="K354" s="311"/>
      <c r="L354" s="311"/>
      <c r="M354" s="317" t="s">
        <v>18</v>
      </c>
      <c r="N354" s="318">
        <v>95.7</v>
      </c>
      <c r="O354" s="319" t="s">
        <v>19</v>
      </c>
      <c r="P354" s="328" t="s">
        <v>30</v>
      </c>
    </row>
    <row r="355" spans="3:16">
      <c r="C355" s="298"/>
      <c r="D355" s="310"/>
      <c r="E355" s="316" t="s">
        <v>20</v>
      </c>
      <c r="F355" s="311" t="s">
        <v>21</v>
      </c>
      <c r="G355" s="311"/>
      <c r="H355" s="311"/>
      <c r="I355" s="311"/>
      <c r="J355" s="311"/>
      <c r="K355" s="311"/>
      <c r="L355" s="311"/>
      <c r="M355" s="317" t="s">
        <v>22</v>
      </c>
      <c r="N355" s="318">
        <v>16.399999999999999</v>
      </c>
      <c r="O355" s="319" t="s">
        <v>19</v>
      </c>
      <c r="P355" s="328" t="s">
        <v>31</v>
      </c>
    </row>
    <row r="356" spans="3:16">
      <c r="C356" s="298"/>
      <c r="D356" s="310"/>
      <c r="E356" s="311"/>
      <c r="F356" s="311"/>
      <c r="G356" s="311"/>
      <c r="H356" s="311"/>
      <c r="I356" s="311"/>
      <c r="J356" s="311"/>
      <c r="K356" s="311"/>
      <c r="L356" s="311"/>
      <c r="M356" s="316" t="s">
        <v>14</v>
      </c>
      <c r="N356" s="318">
        <v>112.1</v>
      </c>
      <c r="O356" s="319" t="s">
        <v>19</v>
      </c>
      <c r="P356" s="312"/>
    </row>
    <row r="357" spans="3:16">
      <c r="C357" s="298"/>
      <c r="D357" s="310"/>
      <c r="E357" s="311"/>
      <c r="F357" s="311"/>
      <c r="G357" s="311"/>
      <c r="H357" s="311"/>
      <c r="I357" s="311"/>
      <c r="J357" s="311"/>
      <c r="K357" s="311"/>
      <c r="L357" s="311"/>
      <c r="M357" s="317" t="s">
        <v>23</v>
      </c>
      <c r="N357" s="318">
        <v>1.3</v>
      </c>
      <c r="O357" s="319" t="s">
        <v>19</v>
      </c>
      <c r="P357" s="328" t="s">
        <v>31</v>
      </c>
    </row>
    <row r="358" spans="3:16">
      <c r="C358" s="299"/>
      <c r="D358" s="320"/>
      <c r="E358" s="321"/>
      <c r="F358" s="321"/>
      <c r="G358" s="321"/>
      <c r="H358" s="321"/>
      <c r="I358" s="321"/>
      <c r="J358" s="321"/>
      <c r="K358" s="321"/>
      <c r="L358" s="321"/>
      <c r="M358" s="322" t="s">
        <v>24</v>
      </c>
      <c r="N358" s="323">
        <v>113.4</v>
      </c>
      <c r="O358" s="324" t="s">
        <v>19</v>
      </c>
      <c r="P358" s="325"/>
    </row>
  </sheetData>
  <mergeCells count="77">
    <mergeCell ref="B1:P1"/>
    <mergeCell ref="B3:P3"/>
    <mergeCell ref="B5:B9"/>
    <mergeCell ref="B10:B14"/>
    <mergeCell ref="B15:B19"/>
    <mergeCell ref="B72:B76"/>
    <mergeCell ref="B20:B24"/>
    <mergeCell ref="B25:B29"/>
    <mergeCell ref="B30:B34"/>
    <mergeCell ref="C36:C42"/>
    <mergeCell ref="B43:P43"/>
    <mergeCell ref="B45:P45"/>
    <mergeCell ref="B47:B51"/>
    <mergeCell ref="B52:B56"/>
    <mergeCell ref="B57:B61"/>
    <mergeCell ref="B62:B66"/>
    <mergeCell ref="B67:B71"/>
    <mergeCell ref="B129:P129"/>
    <mergeCell ref="C78:C84"/>
    <mergeCell ref="B85:P85"/>
    <mergeCell ref="B87:P87"/>
    <mergeCell ref="B89:B93"/>
    <mergeCell ref="B94:B98"/>
    <mergeCell ref="B99:B103"/>
    <mergeCell ref="B104:B108"/>
    <mergeCell ref="B109:B113"/>
    <mergeCell ref="B114:B118"/>
    <mergeCell ref="C120:C126"/>
    <mergeCell ref="B127:P127"/>
    <mergeCell ref="B183:B187"/>
    <mergeCell ref="B131:B135"/>
    <mergeCell ref="B136:B140"/>
    <mergeCell ref="B141:B145"/>
    <mergeCell ref="B146:B150"/>
    <mergeCell ref="B151:B155"/>
    <mergeCell ref="B156:B160"/>
    <mergeCell ref="C162:C168"/>
    <mergeCell ref="B169:P169"/>
    <mergeCell ref="B171:P171"/>
    <mergeCell ref="B173:B177"/>
    <mergeCell ref="B178:B182"/>
    <mergeCell ref="B240:B244"/>
    <mergeCell ref="B188:B192"/>
    <mergeCell ref="B193:B197"/>
    <mergeCell ref="B198:B202"/>
    <mergeCell ref="C204:C210"/>
    <mergeCell ref="B211:P211"/>
    <mergeCell ref="B213:P213"/>
    <mergeCell ref="B215:B219"/>
    <mergeCell ref="B220:B224"/>
    <mergeCell ref="B225:B229"/>
    <mergeCell ref="B230:B234"/>
    <mergeCell ref="B235:B239"/>
    <mergeCell ref="B297:P297"/>
    <mergeCell ref="C246:C252"/>
    <mergeCell ref="B253:P253"/>
    <mergeCell ref="B255:P255"/>
    <mergeCell ref="B257:B261"/>
    <mergeCell ref="B262:B266"/>
    <mergeCell ref="B267:B271"/>
    <mergeCell ref="B272:B276"/>
    <mergeCell ref="B277:B281"/>
    <mergeCell ref="B282:B286"/>
    <mergeCell ref="C288:C294"/>
    <mergeCell ref="B295:P295"/>
    <mergeCell ref="C352:C358"/>
    <mergeCell ref="B299:B303"/>
    <mergeCell ref="B304:B308"/>
    <mergeCell ref="B309:B313"/>
    <mergeCell ref="B314:B318"/>
    <mergeCell ref="B319:B323"/>
    <mergeCell ref="B324:B328"/>
    <mergeCell ref="C330:C336"/>
    <mergeCell ref="B337:P337"/>
    <mergeCell ref="B339:P339"/>
    <mergeCell ref="B341:B345"/>
    <mergeCell ref="B346:B350"/>
  </mergeCells>
  <phoneticPr fontId="4"/>
  <pageMargins left="0.59055118110236227" right="0.59055118110236227" top="0.98425196850393704" bottom="0.98425196850393704" header="0.51181102362204722" footer="0.51181102362204722"/>
  <pageSetup paperSize="9" scale="85" orientation="landscape" horizontalDpi="400" verticalDpi="0" r:id="rId1"/>
  <headerFooter alignWithMargins="0">
    <oddFooter>&amp;C&amp;P</oddFooter>
  </headerFooter>
  <rowBreaks count="8" manualBreakCount="8">
    <brk id="42" max="16383" man="1"/>
    <brk id="84" max="16383" man="1"/>
    <brk id="126" max="16383" man="1"/>
    <brk id="168" max="16383" man="1"/>
    <brk id="210" max="16383" man="1"/>
    <brk id="252" max="16383" man="1"/>
    <brk id="294" max="16383" man="1"/>
    <brk id="33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ツール</vt:lpstr>
      <vt:lpstr>保険料額表</vt:lpstr>
      <vt:lpstr>健康保険及び厚生年金</vt:lpstr>
      <vt:lpstr>12ヶ月前納一覧 (2)</vt:lpstr>
      <vt:lpstr>12ヶ月前納一覧</vt:lpstr>
      <vt:lpstr>ツール!Print_Area</vt:lpstr>
      <vt:lpstr>保険料額表!Print_Area</vt:lpstr>
    </vt:vector>
  </TitlesOfParts>
  <Company>KIT研</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ywatanabe</dc:creator>
  <cp:lastModifiedBy>kenpo08</cp:lastModifiedBy>
  <cp:lastPrinted>2023-10-17T03:57:00Z</cp:lastPrinted>
  <dcterms:created xsi:type="dcterms:W3CDTF">2005-12-12T01:39:35Z</dcterms:created>
  <dcterms:modified xsi:type="dcterms:W3CDTF">2025-03-31T02:42:43Z</dcterms:modified>
</cp:coreProperties>
</file>